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3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  <sheet name="Средние показатели эн.ценности" sheetId="11" r:id="rId11"/>
    <sheet name="Лист1" sheetId="12" r:id="rId12"/>
    <sheet name="Лист2" sheetId="13" r:id="rId13"/>
    <sheet name="Лист3" sheetId="14" r:id="rId14"/>
    <sheet name="Лист4" sheetId="15" r:id="rId15"/>
    <sheet name="Лист5" sheetId="16" r:id="rId16"/>
  </sheets>
  <definedNames>
    <definedName name="_xlnm.Print_Area" localSheetId="0">'1 день'!$A$1:$V$45</definedName>
    <definedName name="_xlnm.Print_Area" localSheetId="9">'10 день'!$A$5:$R$29</definedName>
    <definedName name="_xlnm.Print_Area" localSheetId="1">'2 день'!$A$1:$R$34</definedName>
    <definedName name="_xlnm.Print_Area" localSheetId="2">'3 день'!$A$1:$V$31</definedName>
    <definedName name="_xlnm.Print_Area" localSheetId="3">'4 день'!$A$1:$U$38</definedName>
    <definedName name="_xlnm.Print_Area" localSheetId="5">'6 день'!$A$1:$T$39</definedName>
    <definedName name="_xlnm.Print_Area" localSheetId="6">'7 день'!$A$1:$N$27</definedName>
    <definedName name="_xlnm.Print_Area" localSheetId="7">'8 день'!$A$1:$N$28</definedName>
    <definedName name="_xlnm.Print_Area" localSheetId="8">'9 день'!$A$1:$P$35</definedName>
    <definedName name="_xlnm.Print_Area" localSheetId="11">Лист1!$A$1:$W$21</definedName>
    <definedName name="_xlnm.Print_Area" localSheetId="13">Лист3!$A$1:$N$27</definedName>
    <definedName name="_xlnm.Print_Area" localSheetId="14">Лист4!$A$1:$V$34</definedName>
    <definedName name="_xlnm.Print_Area" localSheetId="15">Лист5!$A$1:$R$33</definedName>
  </definedNames>
  <calcPr calcId="145621"/>
</workbook>
</file>

<file path=xl/calcChain.xml><?xml version="1.0" encoding="utf-8"?>
<calcChain xmlns="http://schemas.openxmlformats.org/spreadsheetml/2006/main">
  <c r="L22" i="10" l="1"/>
  <c r="K22" i="10"/>
  <c r="G22" i="10"/>
  <c r="F22" i="10"/>
  <c r="E22" i="10"/>
  <c r="D22" i="10"/>
  <c r="J21" i="10"/>
  <c r="J22" i="10" s="1"/>
  <c r="I21" i="10"/>
  <c r="I22" i="10" s="1"/>
  <c r="L18" i="10"/>
  <c r="K18" i="10"/>
  <c r="J18" i="10"/>
  <c r="I18" i="10"/>
  <c r="G18" i="10"/>
  <c r="F18" i="10"/>
  <c r="E18" i="10"/>
  <c r="D18" i="10"/>
  <c r="L11" i="10"/>
  <c r="K11" i="10"/>
  <c r="K23" i="10" s="1"/>
  <c r="J11" i="10"/>
  <c r="I11" i="10"/>
  <c r="G11" i="10"/>
  <c r="F11" i="10"/>
  <c r="F23" i="10" s="1"/>
  <c r="E11" i="10"/>
  <c r="D11" i="10"/>
  <c r="D23" i="10" s="1"/>
  <c r="L24" i="9"/>
  <c r="K24" i="9"/>
  <c r="J24" i="9"/>
  <c r="I24" i="9"/>
  <c r="G24" i="9"/>
  <c r="F24" i="9"/>
  <c r="E24" i="9"/>
  <c r="D24" i="9"/>
  <c r="L18" i="9"/>
  <c r="K18" i="9"/>
  <c r="J18" i="9"/>
  <c r="I18" i="9"/>
  <c r="G18" i="9"/>
  <c r="F18" i="9"/>
  <c r="E18" i="9"/>
  <c r="D18" i="9"/>
  <c r="L11" i="9"/>
  <c r="K11" i="9"/>
  <c r="J11" i="9"/>
  <c r="I11" i="9"/>
  <c r="G11" i="9"/>
  <c r="F11" i="9"/>
  <c r="E11" i="9"/>
  <c r="D11" i="9"/>
  <c r="K24" i="8"/>
  <c r="H24" i="8"/>
  <c r="F24" i="8"/>
  <c r="E24" i="8"/>
  <c r="D24" i="8"/>
  <c r="C24" i="8"/>
  <c r="J22" i="8"/>
  <c r="J24" i="8" s="1"/>
  <c r="I22" i="8"/>
  <c r="I24" i="8" s="1"/>
  <c r="K20" i="8"/>
  <c r="H20" i="8"/>
  <c r="F20" i="8"/>
  <c r="E20" i="8"/>
  <c r="D20" i="8"/>
  <c r="C20" i="8"/>
  <c r="J17" i="8"/>
  <c r="J20" i="8" s="1"/>
  <c r="I17" i="8"/>
  <c r="I20" i="8" s="1"/>
  <c r="K12" i="8"/>
  <c r="J12" i="8"/>
  <c r="J25" i="8" s="1"/>
  <c r="I12" i="8"/>
  <c r="H12" i="8"/>
  <c r="F12" i="8"/>
  <c r="F25" i="8" s="1"/>
  <c r="E12" i="8"/>
  <c r="D12" i="8"/>
  <c r="D25" i="8" s="1"/>
  <c r="C12" i="8"/>
  <c r="L22" i="7"/>
  <c r="G22" i="7"/>
  <c r="F22" i="7"/>
  <c r="E22" i="7"/>
  <c r="D22" i="7"/>
  <c r="K21" i="7"/>
  <c r="K22" i="7" s="1"/>
  <c r="J21" i="7"/>
  <c r="J22" i="7" s="1"/>
  <c r="I21" i="7"/>
  <c r="I22" i="7" s="1"/>
  <c r="L18" i="7"/>
  <c r="K18" i="7"/>
  <c r="J18" i="7"/>
  <c r="I18" i="7"/>
  <c r="G18" i="7"/>
  <c r="F18" i="7"/>
  <c r="E18" i="7"/>
  <c r="D18" i="7"/>
  <c r="L11" i="7"/>
  <c r="K11" i="7"/>
  <c r="J11" i="7"/>
  <c r="I11" i="7"/>
  <c r="G11" i="7"/>
  <c r="F11" i="7"/>
  <c r="E11" i="7"/>
  <c r="D11" i="7"/>
  <c r="L23" i="6"/>
  <c r="K23" i="6"/>
  <c r="J23" i="6"/>
  <c r="I23" i="6"/>
  <c r="G23" i="6"/>
  <c r="F23" i="6"/>
  <c r="E23" i="6"/>
  <c r="D23" i="6"/>
  <c r="L19" i="6"/>
  <c r="K19" i="6"/>
  <c r="J19" i="6"/>
  <c r="I19" i="6"/>
  <c r="G19" i="6"/>
  <c r="F19" i="6"/>
  <c r="E19" i="6"/>
  <c r="D19" i="6"/>
  <c r="L11" i="6"/>
  <c r="K11" i="6"/>
  <c r="K24" i="6" s="1"/>
  <c r="J11" i="6"/>
  <c r="I11" i="6"/>
  <c r="I24" i="6" s="1"/>
  <c r="G11" i="6"/>
  <c r="G24" i="6" s="1"/>
  <c r="F11" i="6"/>
  <c r="E11" i="6"/>
  <c r="E24" i="6" s="1"/>
  <c r="D11" i="6"/>
  <c r="K20" i="5"/>
  <c r="G20" i="5"/>
  <c r="F20" i="5"/>
  <c r="E20" i="5"/>
  <c r="D20" i="5"/>
  <c r="L19" i="5"/>
  <c r="L20" i="5" s="1"/>
  <c r="J19" i="5"/>
  <c r="J20" i="5" s="1"/>
  <c r="I19" i="5"/>
  <c r="I20" i="5" s="1"/>
  <c r="L16" i="5"/>
  <c r="K16" i="5"/>
  <c r="J16" i="5"/>
  <c r="I16" i="5"/>
  <c r="G16" i="5"/>
  <c r="F16" i="5"/>
  <c r="E16" i="5"/>
  <c r="D16" i="5"/>
  <c r="L10" i="5"/>
  <c r="K10" i="5"/>
  <c r="J10" i="5"/>
  <c r="I10" i="5"/>
  <c r="I21" i="5" s="1"/>
  <c r="G10" i="5"/>
  <c r="F10" i="5"/>
  <c r="E10" i="5"/>
  <c r="D10" i="5"/>
  <c r="L24" i="4"/>
  <c r="K24" i="4"/>
  <c r="J24" i="4"/>
  <c r="I24" i="4"/>
  <c r="G24" i="4"/>
  <c r="F24" i="4"/>
  <c r="E24" i="4"/>
  <c r="D24" i="4"/>
  <c r="L18" i="4"/>
  <c r="K18" i="4"/>
  <c r="J18" i="4"/>
  <c r="I18" i="4"/>
  <c r="G18" i="4"/>
  <c r="F18" i="4"/>
  <c r="E18" i="4"/>
  <c r="D18" i="4"/>
  <c r="L11" i="4"/>
  <c r="K11" i="4"/>
  <c r="J11" i="4"/>
  <c r="I11" i="4"/>
  <c r="G11" i="4"/>
  <c r="F11" i="4"/>
  <c r="E11" i="4"/>
  <c r="D11" i="4"/>
  <c r="M21" i="3"/>
  <c r="L21" i="3"/>
  <c r="K21" i="3"/>
  <c r="F21" i="3"/>
  <c r="D21" i="3"/>
  <c r="J20" i="3"/>
  <c r="J21" i="3" s="1"/>
  <c r="G19" i="3"/>
  <c r="G21" i="3" s="1"/>
  <c r="E19" i="3"/>
  <c r="E21" i="3" s="1"/>
  <c r="L17" i="3"/>
  <c r="G17" i="3"/>
  <c r="F17" i="3"/>
  <c r="E17" i="3"/>
  <c r="D17" i="3"/>
  <c r="M15" i="3"/>
  <c r="M17" i="3" s="1"/>
  <c r="K15" i="3"/>
  <c r="K17" i="3" s="1"/>
  <c r="J15" i="3"/>
  <c r="J17" i="3" s="1"/>
  <c r="M11" i="3"/>
  <c r="J11" i="3"/>
  <c r="J22" i="3" s="1"/>
  <c r="G11" i="3"/>
  <c r="F11" i="3"/>
  <c r="E11" i="3"/>
  <c r="D11" i="3"/>
  <c r="L9" i="3"/>
  <c r="L11" i="3" s="1"/>
  <c r="K9" i="3"/>
  <c r="K11" i="3" s="1"/>
  <c r="K22" i="2"/>
  <c r="J22" i="2"/>
  <c r="I22" i="2"/>
  <c r="G22" i="2"/>
  <c r="F22" i="2"/>
  <c r="E22" i="2"/>
  <c r="D22" i="2"/>
  <c r="L18" i="2"/>
  <c r="K18" i="2"/>
  <c r="J18" i="2"/>
  <c r="I18" i="2"/>
  <c r="G18" i="2"/>
  <c r="F18" i="2"/>
  <c r="E18" i="2"/>
  <c r="D18" i="2"/>
  <c r="K11" i="2"/>
  <c r="G11" i="2"/>
  <c r="F11" i="2"/>
  <c r="E11" i="2"/>
  <c r="D11" i="2"/>
  <c r="L10" i="2"/>
  <c r="L11" i="2" s="1"/>
  <c r="J10" i="2"/>
  <c r="J11" i="2" s="1"/>
  <c r="I10" i="2"/>
  <c r="I11" i="2" s="1"/>
  <c r="I23" i="2" s="1"/>
  <c r="M22" i="1"/>
  <c r="L22" i="1"/>
  <c r="K22" i="1"/>
  <c r="G22" i="1"/>
  <c r="F22" i="1"/>
  <c r="E22" i="1"/>
  <c r="D22" i="1"/>
  <c r="J20" i="1"/>
  <c r="J22" i="1" s="1"/>
  <c r="J18" i="1"/>
  <c r="G18" i="1"/>
  <c r="F18" i="1"/>
  <c r="E18" i="1"/>
  <c r="D18" i="1"/>
  <c r="L15" i="1"/>
  <c r="L18" i="1" s="1"/>
  <c r="K15" i="1"/>
  <c r="M14" i="1"/>
  <c r="M18" i="1" s="1"/>
  <c r="K14" i="1"/>
  <c r="K18" i="1" s="1"/>
  <c r="M10" i="1"/>
  <c r="M23" i="1" s="1"/>
  <c r="G10" i="1"/>
  <c r="F10" i="1"/>
  <c r="F23" i="1" s="1"/>
  <c r="E10" i="1"/>
  <c r="D10" i="1"/>
  <c r="D23" i="1" s="1"/>
  <c r="L8" i="1"/>
  <c r="L10" i="1" s="1"/>
  <c r="K8" i="1"/>
  <c r="K10" i="1" s="1"/>
  <c r="K23" i="1" s="1"/>
  <c r="J8" i="1"/>
  <c r="J10" i="1" s="1"/>
  <c r="E21" i="5" l="1"/>
  <c r="G21" i="5"/>
  <c r="E23" i="10"/>
  <c r="G23" i="10"/>
  <c r="L23" i="10"/>
  <c r="I23" i="10"/>
  <c r="J23" i="10"/>
  <c r="D25" i="9"/>
  <c r="F25" i="9"/>
  <c r="J25" i="9"/>
  <c r="L25" i="9"/>
  <c r="E25" i="9"/>
  <c r="G25" i="9"/>
  <c r="I25" i="9"/>
  <c r="K25" i="9"/>
  <c r="I25" i="8"/>
  <c r="H25" i="8"/>
  <c r="C25" i="8"/>
  <c r="E25" i="8"/>
  <c r="K25" i="8"/>
  <c r="E23" i="7"/>
  <c r="G23" i="7"/>
  <c r="J23" i="7"/>
  <c r="L23" i="7"/>
  <c r="D23" i="7"/>
  <c r="F23" i="7"/>
  <c r="I23" i="7"/>
  <c r="K23" i="7"/>
  <c r="D24" i="6"/>
  <c r="F24" i="6"/>
  <c r="J24" i="6"/>
  <c r="L24" i="6"/>
  <c r="K21" i="5"/>
  <c r="D21" i="5"/>
  <c r="F21" i="5"/>
  <c r="L21" i="5"/>
  <c r="J21" i="5"/>
  <c r="D25" i="4"/>
  <c r="F25" i="4"/>
  <c r="I25" i="4"/>
  <c r="K25" i="4"/>
  <c r="E25" i="4"/>
  <c r="G25" i="4"/>
  <c r="J25" i="4"/>
  <c r="L25" i="4"/>
  <c r="L22" i="3"/>
  <c r="K22" i="3"/>
  <c r="D22" i="3"/>
  <c r="F22" i="3"/>
  <c r="E22" i="3"/>
  <c r="M22" i="3"/>
  <c r="G22" i="3"/>
  <c r="J23" i="2"/>
  <c r="E23" i="2"/>
  <c r="G23" i="2"/>
  <c r="D23" i="2"/>
  <c r="F23" i="2"/>
  <c r="K23" i="2"/>
  <c r="L23" i="1"/>
  <c r="E23" i="1"/>
  <c r="G23" i="1"/>
  <c r="J23" i="1"/>
  <c r="Q11" i="11" l="1"/>
  <c r="R10" i="11"/>
  <c r="F10" i="11"/>
  <c r="C9" i="11" l="1"/>
  <c r="D9" i="11"/>
  <c r="F5" i="11"/>
  <c r="N7" i="11"/>
  <c r="O7" i="11"/>
  <c r="B7" i="11"/>
  <c r="G7" i="11"/>
  <c r="R7" i="11"/>
  <c r="E6" i="11"/>
  <c r="C6" i="11"/>
  <c r="B4" i="11"/>
  <c r="R6" i="11"/>
  <c r="B6" i="11"/>
  <c r="D6" i="11"/>
  <c r="F6" i="11"/>
  <c r="B5" i="11"/>
  <c r="D5" i="11"/>
  <c r="F4" i="11"/>
  <c r="E4" i="11"/>
  <c r="E5" i="11"/>
  <c r="T13" i="11"/>
  <c r="J13" i="11"/>
  <c r="H13" i="11"/>
  <c r="F13" i="11"/>
  <c r="D13" i="11"/>
  <c r="R13" i="11"/>
  <c r="M13" i="11"/>
  <c r="O13" i="11"/>
  <c r="P12" i="11"/>
  <c r="B8" i="11"/>
  <c r="D12" i="11"/>
  <c r="B12" i="11"/>
  <c r="C12" i="11"/>
  <c r="E12" i="11"/>
  <c r="Q12" i="11"/>
  <c r="S10" i="11"/>
  <c r="J11" i="11"/>
  <c r="Q10" i="11"/>
  <c r="M10" i="11"/>
  <c r="S9" i="11"/>
  <c r="P9" i="11"/>
  <c r="T9" i="11"/>
  <c r="R8" i="11"/>
  <c r="T8" i="11"/>
  <c r="L8" i="11"/>
  <c r="Q8" i="11"/>
  <c r="F8" i="11"/>
  <c r="M8" i="11"/>
  <c r="T7" i="11"/>
  <c r="Q7" i="11"/>
  <c r="S7" i="11"/>
  <c r="H6" i="11"/>
  <c r="G6" i="11"/>
  <c r="I6" i="11"/>
  <c r="J5" i="11"/>
  <c r="T5" i="11"/>
  <c r="G4" i="11"/>
  <c r="J4" i="11"/>
  <c r="H4" i="11"/>
  <c r="C13" i="11"/>
  <c r="E13" i="11"/>
  <c r="G13" i="11"/>
  <c r="G10" i="11"/>
  <c r="E9" i="11"/>
  <c r="I9" i="11"/>
  <c r="J9" i="11"/>
  <c r="F9" i="11"/>
  <c r="B9" i="11"/>
  <c r="S8" i="11"/>
  <c r="O8" i="11"/>
  <c r="D8" i="11"/>
  <c r="E7" i="11"/>
  <c r="I13" i="11"/>
  <c r="H10" i="11"/>
  <c r="J10" i="11"/>
  <c r="I10" i="11"/>
  <c r="N8" i="11"/>
  <c r="P8" i="11"/>
  <c r="G8" i="11"/>
  <c r="I8" i="11"/>
  <c r="J7" i="11"/>
  <c r="I7" i="11"/>
  <c r="I5" i="11"/>
  <c r="O11" i="11"/>
  <c r="R11" i="11"/>
  <c r="C11" i="11"/>
  <c r="N11" i="11"/>
  <c r="M11" i="11"/>
  <c r="H7" i="11"/>
  <c r="J6" i="11"/>
  <c r="E11" i="11"/>
  <c r="L11" i="11"/>
  <c r="S11" i="11"/>
  <c r="B11" i="11"/>
  <c r="D11" i="11"/>
  <c r="F11" i="11"/>
  <c r="G11" i="11"/>
  <c r="H12" i="11"/>
  <c r="T12" i="11"/>
  <c r="R12" i="11"/>
  <c r="O12" i="11"/>
  <c r="M12" i="11"/>
  <c r="F12" i="11"/>
  <c r="G12" i="11"/>
  <c r="I12" i="11"/>
  <c r="L12" i="11"/>
  <c r="N12" i="11"/>
  <c r="S12" i="11"/>
  <c r="J12" i="11"/>
  <c r="H11" i="11"/>
  <c r="I11" i="11"/>
  <c r="N10" i="11"/>
  <c r="P10" i="11"/>
  <c r="C10" i="11"/>
  <c r="E10" i="11"/>
  <c r="L10" i="11"/>
  <c r="B10" i="11"/>
  <c r="D10" i="11"/>
  <c r="I4" i="11"/>
  <c r="C8" i="11"/>
  <c r="E8" i="11"/>
  <c r="H8" i="11"/>
  <c r="J8" i="11"/>
  <c r="Q9" i="11"/>
  <c r="G9" i="11"/>
  <c r="H9" i="11"/>
  <c r="M9" i="11" l="1"/>
  <c r="O9" i="11"/>
  <c r="L9" i="11"/>
  <c r="N9" i="11"/>
  <c r="P7" i="11"/>
  <c r="L7" i="11"/>
  <c r="F7" i="11"/>
  <c r="F14" i="11" s="1"/>
  <c r="T10" i="11"/>
  <c r="R9" i="11"/>
  <c r="D7" i="11"/>
  <c r="N6" i="11"/>
  <c r="L6" i="11"/>
  <c r="S4" i="11"/>
  <c r="Q4" i="11"/>
  <c r="O6" i="11"/>
  <c r="M6" i="11"/>
  <c r="S6" i="11"/>
  <c r="T6" i="11"/>
  <c r="Q6" i="11"/>
  <c r="P6" i="11"/>
  <c r="L4" i="11"/>
  <c r="O4" i="11"/>
  <c r="Q5" i="11"/>
  <c r="N5" i="11"/>
  <c r="M5" i="11"/>
  <c r="G5" i="11"/>
  <c r="G14" i="11" s="1"/>
  <c r="S5" i="11"/>
  <c r="P5" i="11"/>
  <c r="L5" i="11"/>
  <c r="O5" i="11"/>
  <c r="H5" i="11"/>
  <c r="H14" i="11" s="1"/>
  <c r="P11" i="11"/>
  <c r="T11" i="11"/>
  <c r="R4" i="11"/>
  <c r="P4" i="11"/>
  <c r="T4" i="11"/>
  <c r="O10" i="11"/>
  <c r="R5" i="11"/>
  <c r="N13" i="11"/>
  <c r="Q13" i="11"/>
  <c r="P13" i="11"/>
  <c r="S13" i="11"/>
  <c r="I14" i="11"/>
  <c r="E14" i="11"/>
  <c r="J14" i="11"/>
  <c r="T14" i="11" l="1"/>
  <c r="R14" i="11"/>
  <c r="O14" i="11"/>
  <c r="S14" i="11"/>
  <c r="Q14" i="11"/>
  <c r="P14" i="11"/>
  <c r="B13" i="11"/>
  <c r="B14" i="11" s="1"/>
  <c r="L13" i="11"/>
  <c r="L14" i="11" s="1"/>
  <c r="M4" i="11"/>
  <c r="C4" i="11"/>
  <c r="D4" i="11"/>
  <c r="D14" i="11" s="1"/>
  <c r="N4" i="11"/>
  <c r="N14" i="11" s="1"/>
  <c r="M7" i="11" l="1"/>
  <c r="M14" i="11" s="1"/>
  <c r="C7" i="11"/>
  <c r="C5" i="11"/>
  <c r="C14" i="11" l="1"/>
</calcChain>
</file>

<file path=xl/sharedStrings.xml><?xml version="1.0" encoding="utf-8"?>
<sst xmlns="http://schemas.openxmlformats.org/spreadsheetml/2006/main" count="669" uniqueCount="116">
  <si>
    <t>Наименование блюд</t>
  </si>
  <si>
    <t>витамины</t>
  </si>
  <si>
    <t>Завтрак</t>
  </si>
  <si>
    <t>Б</t>
  </si>
  <si>
    <t>Ж</t>
  </si>
  <si>
    <t>У</t>
  </si>
  <si>
    <t>В1</t>
  </si>
  <si>
    <t>С</t>
  </si>
  <si>
    <t>Са</t>
  </si>
  <si>
    <t>2-3лет</t>
  </si>
  <si>
    <t xml:space="preserve"> 3-7лет</t>
  </si>
  <si>
    <t>Обед</t>
  </si>
  <si>
    <t xml:space="preserve"> 1 день</t>
  </si>
  <si>
    <t>эн/ц</t>
  </si>
  <si>
    <t>выход</t>
  </si>
  <si>
    <t>В2</t>
  </si>
  <si>
    <t>Fe</t>
  </si>
  <si>
    <t>пищевые вещества</t>
  </si>
  <si>
    <t>мин. в.</t>
  </si>
  <si>
    <t>итого за прием пищи</t>
  </si>
  <si>
    <t>Полдник</t>
  </si>
  <si>
    <t>Итого за день</t>
  </si>
  <si>
    <t>150/5</t>
  </si>
  <si>
    <t>масло сливочное</t>
  </si>
  <si>
    <t xml:space="preserve">хлеб пшеничный </t>
  </si>
  <si>
    <t>чай с сахаром</t>
  </si>
  <si>
    <t xml:space="preserve"> 3 день</t>
  </si>
  <si>
    <t xml:space="preserve"> 4 день</t>
  </si>
  <si>
    <t>макароны отварные</t>
  </si>
  <si>
    <t xml:space="preserve"> 6 день</t>
  </si>
  <si>
    <t xml:space="preserve"> 7 день</t>
  </si>
  <si>
    <t>капуста тушеная</t>
  </si>
  <si>
    <t xml:space="preserve"> 9 день</t>
  </si>
  <si>
    <t xml:space="preserve"> 10 день</t>
  </si>
  <si>
    <t xml:space="preserve">                                            средние показатели пищевой и энергетической ценности за 10 дней</t>
  </si>
  <si>
    <t>средние показатели</t>
  </si>
  <si>
    <t>содержание в % от калорийности</t>
  </si>
  <si>
    <t>вареники с картофелем</t>
  </si>
  <si>
    <t>соус красный основной</t>
  </si>
  <si>
    <t>хлеб пшеничный</t>
  </si>
  <si>
    <t>90/9</t>
  </si>
  <si>
    <t>кисель из повидла</t>
  </si>
  <si>
    <t>рыба тушенная с овощами</t>
  </si>
  <si>
    <t>картофель отварной</t>
  </si>
  <si>
    <t>печенье</t>
  </si>
  <si>
    <t>ряженка</t>
  </si>
  <si>
    <t>рагу из мяса птицы</t>
  </si>
  <si>
    <t>сок натуральный</t>
  </si>
  <si>
    <t>кисель молочный</t>
  </si>
  <si>
    <t>суп молочный с вермишелью</t>
  </si>
  <si>
    <t>суп картофельный</t>
  </si>
  <si>
    <t>сосиска отварная</t>
  </si>
  <si>
    <t>сыр российский</t>
  </si>
  <si>
    <t>булочка</t>
  </si>
  <si>
    <t>вареники с творогом</t>
  </si>
  <si>
    <t>суп картофельный с перловой крупой</t>
  </si>
  <si>
    <t>компот</t>
  </si>
  <si>
    <t>оладьи со сгущеным молоком</t>
  </si>
  <si>
    <t>суп с клецками</t>
  </si>
  <si>
    <t>пряники</t>
  </si>
  <si>
    <t>суп с вермишелью</t>
  </si>
  <si>
    <t>птица тушенная в соусе</t>
  </si>
  <si>
    <t>сок</t>
  </si>
  <si>
    <t>кофейный напиток</t>
  </si>
  <si>
    <t>хлеб</t>
  </si>
  <si>
    <t>борщ</t>
  </si>
  <si>
    <t>плов из мяса кур</t>
  </si>
  <si>
    <t>тефтели мясные с соусом</t>
  </si>
  <si>
    <t>яйцо отварное</t>
  </si>
  <si>
    <t>икра кабачковая</t>
  </si>
  <si>
    <t>какао</t>
  </si>
  <si>
    <t>чай с лимоном</t>
  </si>
  <si>
    <t>каша дружба</t>
  </si>
  <si>
    <t>каша манная с молоком</t>
  </si>
  <si>
    <t>суп с горохом</t>
  </si>
  <si>
    <t>60/6</t>
  </si>
  <si>
    <t>60/60</t>
  </si>
  <si>
    <t>80/80</t>
  </si>
  <si>
    <t>230/80</t>
  </si>
  <si>
    <t>каша ячневая</t>
  </si>
  <si>
    <t>180/60</t>
  </si>
  <si>
    <t>1шт</t>
  </si>
  <si>
    <t>225/75</t>
  </si>
  <si>
    <t>1 шт</t>
  </si>
  <si>
    <t>макароны</t>
  </si>
  <si>
    <t>котлета</t>
  </si>
  <si>
    <t>150/75</t>
  </si>
  <si>
    <t>200/100</t>
  </si>
  <si>
    <t>щи со свежей капустой</t>
  </si>
  <si>
    <t>150</t>
  </si>
  <si>
    <t>138,5</t>
  </si>
  <si>
    <t>165</t>
  </si>
  <si>
    <t>172</t>
  </si>
  <si>
    <t>262</t>
  </si>
  <si>
    <t>153</t>
  </si>
  <si>
    <t>164</t>
  </si>
  <si>
    <t>50/30</t>
  </si>
  <si>
    <t>70/50</t>
  </si>
  <si>
    <t>1/40</t>
  </si>
  <si>
    <t>60/8</t>
  </si>
  <si>
    <t>90/12</t>
  </si>
  <si>
    <t>оладьи со сгущ. молоком</t>
  </si>
  <si>
    <t>суп с рисом</t>
  </si>
  <si>
    <t>каша ячневая с м/с</t>
  </si>
  <si>
    <t>каша пшеничная</t>
  </si>
  <si>
    <t>каша геркулесовая</t>
  </si>
  <si>
    <t>5 день</t>
  </si>
  <si>
    <t>каша пшеничнаяс м/с</t>
  </si>
  <si>
    <t>каша гречневая</t>
  </si>
  <si>
    <t>суп с фасолью</t>
  </si>
  <si>
    <t>Утверждаю</t>
  </si>
  <si>
    <t xml:space="preserve">И.О.Заведующего МДОУ ДС №14 </t>
  </si>
  <si>
    <t>Рыбнова Л.Н</t>
  </si>
  <si>
    <t>2 день</t>
  </si>
  <si>
    <t>8 день</t>
  </si>
  <si>
    <t xml:space="preserve"> 2день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</si>
</sst>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6"/>
      <color rgb="FFC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4" borderId="0" applyNumberFormat="0" applyBorder="0" applyAlignment="0" applyProtection="0"/>
  </cellStyleXfs>
  <cellXfs count="291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3" fillId="0" borderId="0" xfId="0" applyFont="1" applyBorder="1"/>
    <xf numFmtId="0" fontId="7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Font="1"/>
    <xf numFmtId="0" fontId="8" fillId="0" borderId="0" xfId="0" applyFont="1" applyBorder="1"/>
    <xf numFmtId="0" fontId="9" fillId="0" borderId="0" xfId="0" applyFont="1"/>
    <xf numFmtId="0" fontId="8" fillId="0" borderId="2" xfId="0" applyFont="1" applyBorder="1"/>
    <xf numFmtId="0" fontId="10" fillId="0" borderId="0" xfId="0" applyFont="1" applyBorder="1"/>
    <xf numFmtId="0" fontId="11" fillId="0" borderId="0" xfId="0" applyFont="1" applyBorder="1"/>
    <xf numFmtId="0" fontId="11" fillId="0" borderId="0" xfId="0" applyFont="1"/>
    <xf numFmtId="0" fontId="10" fillId="0" borderId="1" xfId="0" applyFont="1" applyBorder="1"/>
    <xf numFmtId="0" fontId="9" fillId="0" borderId="7" xfId="0" applyFont="1" applyBorder="1"/>
    <xf numFmtId="0" fontId="10" fillId="0" borderId="0" xfId="0" applyFont="1"/>
    <xf numFmtId="0" fontId="12" fillId="0" borderId="0" xfId="0" applyFont="1"/>
    <xf numFmtId="0" fontId="11" fillId="0" borderId="7" xfId="0" applyFont="1" applyBorder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4" fillId="0" borderId="1" xfId="0" applyFont="1" applyBorder="1"/>
    <xf numFmtId="0" fontId="8" fillId="0" borderId="3" xfId="0" applyFont="1" applyBorder="1"/>
    <xf numFmtId="0" fontId="16" fillId="0" borderId="0" xfId="0" applyFont="1" applyBorder="1" applyAlignment="1">
      <alignment horizontal="left"/>
    </xf>
    <xf numFmtId="0" fontId="17" fillId="0" borderId="10" xfId="0" applyFont="1" applyBorder="1"/>
    <xf numFmtId="0" fontId="16" fillId="0" borderId="0" xfId="0" applyFont="1"/>
    <xf numFmtId="0" fontId="17" fillId="0" borderId="14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12" xfId="0" applyNumberFormat="1" applyFont="1" applyBorder="1"/>
    <xf numFmtId="0" fontId="18" fillId="0" borderId="12" xfId="0" applyFont="1" applyBorder="1"/>
    <xf numFmtId="0" fontId="18" fillId="2" borderId="12" xfId="0" applyNumberFormat="1" applyFont="1" applyFill="1" applyBorder="1"/>
    <xf numFmtId="0" fontId="16" fillId="0" borderId="0" xfId="0" applyNumberFormat="1" applyFont="1" applyBorder="1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20" fillId="0" borderId="11" xfId="0" applyFont="1" applyBorder="1" applyAlignment="1">
      <alignment horizontal="left" wrapText="1"/>
    </xf>
    <xf numFmtId="0" fontId="19" fillId="0" borderId="2" xfId="0" applyFont="1" applyBorder="1" applyAlignment="1">
      <alignment horizontal="left"/>
    </xf>
    <xf numFmtId="0" fontId="19" fillId="3" borderId="1" xfId="0" applyFont="1" applyFill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7" fillId="0" borderId="1" xfId="0" applyNumberFormat="1" applyFont="1" applyBorder="1" applyAlignment="1">
      <alignment horizontal="left"/>
    </xf>
    <xf numFmtId="0" fontId="17" fillId="0" borderId="1" xfId="0" applyFont="1" applyBorder="1"/>
    <xf numFmtId="0" fontId="20" fillId="0" borderId="1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17" fillId="0" borderId="13" xfId="0" applyNumberFormat="1" applyFont="1" applyBorder="1" applyAlignment="1">
      <alignment horizontal="left"/>
    </xf>
    <xf numFmtId="0" fontId="17" fillId="0" borderId="6" xfId="0" applyNumberFormat="1" applyFont="1" applyBorder="1" applyAlignment="1">
      <alignment horizontal="left"/>
    </xf>
    <xf numFmtId="0" fontId="20" fillId="0" borderId="12" xfId="0" applyFont="1" applyBorder="1" applyAlignment="1">
      <alignment horizontal="left" vertical="top" wrapText="1"/>
    </xf>
    <xf numFmtId="0" fontId="19" fillId="0" borderId="14" xfId="0" applyNumberFormat="1" applyFont="1" applyBorder="1" applyAlignment="1">
      <alignment horizontal="left"/>
    </xf>
    <xf numFmtId="49" fontId="17" fillId="0" borderId="14" xfId="0" applyNumberFormat="1" applyFont="1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17" fillId="0" borderId="11" xfId="0" applyNumberFormat="1" applyFont="1" applyBorder="1" applyAlignment="1">
      <alignment horizontal="left"/>
    </xf>
    <xf numFmtId="0" fontId="17" fillId="3" borderId="9" xfId="0" applyFont="1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18" fillId="0" borderId="1" xfId="0" applyFont="1" applyBorder="1"/>
    <xf numFmtId="0" fontId="18" fillId="3" borderId="1" xfId="0" applyFont="1" applyFill="1" applyBorder="1" applyAlignment="1">
      <alignment horizontal="left"/>
    </xf>
    <xf numFmtId="0" fontId="19" fillId="0" borderId="13" xfId="0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8" fillId="0" borderId="6" xfId="0" applyFont="1" applyBorder="1" applyAlignment="1">
      <alignment horizontal="left"/>
    </xf>
    <xf numFmtId="0" fontId="18" fillId="3" borderId="1" xfId="0" applyNumberFormat="1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20" fillId="0" borderId="10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/>
    </xf>
    <xf numFmtId="0" fontId="20" fillId="0" borderId="15" xfId="0" applyFont="1" applyBorder="1" applyAlignment="1">
      <alignment horizontal="left"/>
    </xf>
    <xf numFmtId="0" fontId="19" fillId="0" borderId="11" xfId="0" applyNumberFormat="1" applyFont="1" applyBorder="1" applyAlignment="1">
      <alignment horizontal="left"/>
    </xf>
    <xf numFmtId="0" fontId="17" fillId="3" borderId="6" xfId="0" applyFont="1" applyFill="1" applyBorder="1" applyAlignment="1">
      <alignment horizontal="left"/>
    </xf>
    <xf numFmtId="0" fontId="17" fillId="3" borderId="11" xfId="0" applyFont="1" applyFill="1" applyBorder="1" applyAlignment="1">
      <alignment horizontal="left"/>
    </xf>
    <xf numFmtId="0" fontId="20" fillId="0" borderId="15" xfId="0" applyFont="1" applyBorder="1" applyAlignment="1">
      <alignment horizontal="left" vertical="top" wrapText="1"/>
    </xf>
    <xf numFmtId="0" fontId="17" fillId="3" borderId="10" xfId="0" applyFont="1" applyFill="1" applyBorder="1" applyAlignment="1">
      <alignment horizontal="left"/>
    </xf>
    <xf numFmtId="49" fontId="20" fillId="0" borderId="1" xfId="0" applyNumberFormat="1" applyFont="1" applyBorder="1" applyAlignment="1">
      <alignment horizontal="left"/>
    </xf>
    <xf numFmtId="49" fontId="20" fillId="0" borderId="10" xfId="0" applyNumberFormat="1" applyFont="1" applyBorder="1" applyAlignment="1">
      <alignment horizontal="left"/>
    </xf>
    <xf numFmtId="0" fontId="20" fillId="3" borderId="11" xfId="0" applyFont="1" applyFill="1" applyBorder="1" applyAlignment="1">
      <alignment horizontal="left"/>
    </xf>
    <xf numFmtId="0" fontId="20" fillId="0" borderId="14" xfId="0" applyFont="1" applyBorder="1" applyAlignment="1">
      <alignment horizontal="left" wrapText="1"/>
    </xf>
    <xf numFmtId="0" fontId="20" fillId="0" borderId="10" xfId="0" applyFont="1" applyBorder="1" applyAlignment="1">
      <alignment horizontal="left" wrapText="1"/>
    </xf>
    <xf numFmtId="0" fontId="17" fillId="0" borderId="13" xfId="0" applyFont="1" applyBorder="1" applyAlignment="1">
      <alignment horizontal="left"/>
    </xf>
    <xf numFmtId="49" fontId="17" fillId="0" borderId="13" xfId="0" applyNumberFormat="1" applyFont="1" applyBorder="1" applyAlignment="1">
      <alignment horizontal="left"/>
    </xf>
    <xf numFmtId="0" fontId="20" fillId="0" borderId="1" xfId="0" applyFont="1" applyBorder="1" applyAlignment="1">
      <alignment horizontal="left" wrapText="1"/>
    </xf>
    <xf numFmtId="49" fontId="20" fillId="0" borderId="14" xfId="0" applyNumberFormat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5" fillId="3" borderId="1" xfId="0" applyFont="1" applyFill="1" applyBorder="1" applyAlignment="1">
      <alignment horizontal="left"/>
    </xf>
    <xf numFmtId="0" fontId="18" fillId="0" borderId="0" xfId="0" applyFont="1" applyBorder="1"/>
    <xf numFmtId="0" fontId="18" fillId="0" borderId="4" xfId="0" applyFont="1" applyBorder="1" applyAlignment="1">
      <alignment horizontal="left"/>
    </xf>
    <xf numFmtId="0" fontId="18" fillId="0" borderId="2" xfId="0" applyNumberFormat="1" applyFont="1" applyBorder="1" applyAlignment="1">
      <alignment horizontal="left"/>
    </xf>
    <xf numFmtId="0" fontId="18" fillId="2" borderId="2" xfId="0" applyNumberFormat="1" applyFont="1" applyFill="1" applyBorder="1" applyAlignment="1">
      <alignment horizontal="left"/>
    </xf>
    <xf numFmtId="0" fontId="18" fillId="3" borderId="12" xfId="0" applyNumberFormat="1" applyFont="1" applyFill="1" applyBorder="1" applyAlignment="1">
      <alignment horizontal="left"/>
    </xf>
    <xf numFmtId="0" fontId="18" fillId="0" borderId="13" xfId="0" applyFont="1" applyBorder="1"/>
    <xf numFmtId="0" fontId="18" fillId="0" borderId="2" xfId="0" applyFont="1" applyBorder="1"/>
    <xf numFmtId="0" fontId="21" fillId="0" borderId="1" xfId="0" applyFont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21" fillId="0" borderId="1" xfId="0" applyFont="1" applyBorder="1"/>
    <xf numFmtId="0" fontId="18" fillId="0" borderId="1" xfId="0" applyFont="1" applyFill="1" applyBorder="1"/>
    <xf numFmtId="0" fontId="18" fillId="0" borderId="1" xfId="0" applyFont="1" applyBorder="1" applyAlignment="1">
      <alignment horizontal="left" wrapText="1"/>
    </xf>
    <xf numFmtId="0" fontId="20" fillId="0" borderId="13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20" fillId="3" borderId="1" xfId="0" applyFont="1" applyFill="1" applyBorder="1" applyAlignment="1">
      <alignment horizontal="left"/>
    </xf>
    <xf numFmtId="0" fontId="19" fillId="0" borderId="1" xfId="0" applyNumberFormat="1" applyFont="1" applyBorder="1" applyAlignment="1">
      <alignment horizontal="left"/>
    </xf>
    <xf numFmtId="0" fontId="19" fillId="3" borderId="15" xfId="0" applyNumberFormat="1" applyFont="1" applyFill="1" applyBorder="1" applyAlignment="1">
      <alignment horizontal="left"/>
    </xf>
    <xf numFmtId="0" fontId="17" fillId="0" borderId="2" xfId="0" applyNumberFormat="1" applyFont="1" applyBorder="1" applyAlignment="1">
      <alignment horizontal="left"/>
    </xf>
    <xf numFmtId="0" fontId="17" fillId="3" borderId="1" xfId="0" applyNumberFormat="1" applyFont="1" applyFill="1" applyBorder="1" applyAlignment="1">
      <alignment horizontal="left"/>
    </xf>
    <xf numFmtId="0" fontId="17" fillId="3" borderId="2" xfId="0" applyFont="1" applyFill="1" applyBorder="1" applyAlignment="1">
      <alignment horizontal="left"/>
    </xf>
    <xf numFmtId="0" fontId="18" fillId="0" borderId="0" xfId="0" applyFont="1" applyBorder="1" applyAlignment="1"/>
    <xf numFmtId="0" fontId="19" fillId="0" borderId="13" xfId="0" applyFont="1" applyBorder="1"/>
    <xf numFmtId="0" fontId="19" fillId="0" borderId="6" xfId="0" applyFont="1" applyBorder="1"/>
    <xf numFmtId="0" fontId="19" fillId="3" borderId="11" xfId="0" applyFont="1" applyFill="1" applyBorder="1" applyAlignment="1">
      <alignment horizontal="left"/>
    </xf>
    <xf numFmtId="0" fontId="19" fillId="3" borderId="1" xfId="1" applyFont="1" applyFill="1" applyBorder="1" applyAlignment="1">
      <alignment horizontal="left"/>
    </xf>
    <xf numFmtId="0" fontId="19" fillId="3" borderId="1" xfId="0" applyNumberFormat="1" applyFont="1" applyFill="1" applyBorder="1" applyAlignment="1">
      <alignment horizontal="left"/>
    </xf>
    <xf numFmtId="0" fontId="20" fillId="3" borderId="13" xfId="0" applyFont="1" applyFill="1" applyBorder="1" applyAlignment="1">
      <alignment horizontal="left"/>
    </xf>
    <xf numFmtId="0" fontId="20" fillId="3" borderId="6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left" vertical="top" wrapText="1"/>
    </xf>
    <xf numFmtId="0" fontId="20" fillId="3" borderId="1" xfId="0" applyFont="1" applyFill="1" applyBorder="1" applyAlignment="1">
      <alignment horizontal="left" vertical="top" wrapText="1"/>
    </xf>
    <xf numFmtId="0" fontId="20" fillId="3" borderId="7" xfId="0" applyFont="1" applyFill="1" applyBorder="1" applyAlignment="1">
      <alignment horizontal="left"/>
    </xf>
    <xf numFmtId="0" fontId="20" fillId="3" borderId="15" xfId="0" applyFont="1" applyFill="1" applyBorder="1" applyAlignment="1">
      <alignment horizontal="left"/>
    </xf>
    <xf numFmtId="0" fontId="17" fillId="3" borderId="14" xfId="0" applyFont="1" applyFill="1" applyBorder="1" applyAlignment="1">
      <alignment horizontal="left"/>
    </xf>
    <xf numFmtId="0" fontId="20" fillId="3" borderId="1" xfId="0" applyFont="1" applyFill="1" applyBorder="1" applyAlignment="1">
      <alignment horizontal="left" wrapText="1"/>
    </xf>
    <xf numFmtId="0" fontId="19" fillId="3" borderId="9" xfId="0" applyNumberFormat="1" applyFont="1" applyFill="1" applyBorder="1" applyAlignment="1">
      <alignment horizontal="left"/>
    </xf>
    <xf numFmtId="0" fontId="19" fillId="3" borderId="14" xfId="0" applyNumberFormat="1" applyFont="1" applyFill="1" applyBorder="1" applyAlignment="1">
      <alignment horizontal="left"/>
    </xf>
    <xf numFmtId="0" fontId="20" fillId="3" borderId="14" xfId="0" applyFont="1" applyFill="1" applyBorder="1" applyAlignment="1">
      <alignment horizontal="left"/>
    </xf>
    <xf numFmtId="49" fontId="17" fillId="3" borderId="14" xfId="0" applyNumberFormat="1" applyFont="1" applyFill="1" applyBorder="1" applyAlignment="1">
      <alignment horizontal="left"/>
    </xf>
    <xf numFmtId="0" fontId="17" fillId="3" borderId="11" xfId="0" applyNumberFormat="1" applyFont="1" applyFill="1" applyBorder="1" applyAlignment="1">
      <alignment horizontal="left"/>
    </xf>
    <xf numFmtId="0" fontId="19" fillId="3" borderId="11" xfId="0" applyNumberFormat="1" applyFont="1" applyFill="1" applyBorder="1" applyAlignment="1">
      <alignment horizontal="left"/>
    </xf>
    <xf numFmtId="0" fontId="20" fillId="3" borderId="11" xfId="0" applyFont="1" applyFill="1" applyBorder="1" applyAlignment="1">
      <alignment horizontal="left" vertical="top" wrapText="1"/>
    </xf>
    <xf numFmtId="0" fontId="19" fillId="3" borderId="14" xfId="1" applyFont="1" applyFill="1" applyBorder="1" applyAlignment="1">
      <alignment horizontal="left"/>
    </xf>
    <xf numFmtId="0" fontId="17" fillId="3" borderId="14" xfId="0" applyNumberFormat="1" applyFont="1" applyFill="1" applyBorder="1" applyAlignment="1">
      <alignment horizontal="left"/>
    </xf>
    <xf numFmtId="0" fontId="17" fillId="3" borderId="10" xfId="0" applyNumberFormat="1" applyFont="1" applyFill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1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wrapText="1"/>
    </xf>
    <xf numFmtId="0" fontId="17" fillId="0" borderId="11" xfId="0" applyFont="1" applyBorder="1" applyAlignment="1">
      <alignment horizontal="left" wrapText="1"/>
    </xf>
    <xf numFmtId="0" fontId="17" fillId="0" borderId="14" xfId="0" applyNumberFormat="1" applyFont="1" applyBorder="1" applyAlignment="1">
      <alignment horizontal="left"/>
    </xf>
    <xf numFmtId="0" fontId="17" fillId="0" borderId="10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3" borderId="13" xfId="0" applyFont="1" applyFill="1" applyBorder="1" applyAlignment="1">
      <alignment horizontal="left"/>
    </xf>
    <xf numFmtId="0" fontId="17" fillId="0" borderId="10" xfId="0" applyNumberFormat="1" applyFont="1" applyBorder="1" applyAlignment="1">
      <alignment horizontal="left"/>
    </xf>
    <xf numFmtId="0" fontId="17" fillId="0" borderId="4" xfId="0" applyNumberFormat="1" applyFont="1" applyBorder="1" applyAlignment="1">
      <alignment horizontal="left"/>
    </xf>
    <xf numFmtId="0" fontId="17" fillId="0" borderId="2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5" xfId="0" applyFont="1" applyBorder="1" applyAlignment="1">
      <alignment horizontal="left"/>
    </xf>
    <xf numFmtId="0" fontId="18" fillId="3" borderId="13" xfId="0" applyFont="1" applyFill="1" applyBorder="1" applyAlignment="1">
      <alignment horizontal="left"/>
    </xf>
    <xf numFmtId="0" fontId="18" fillId="3" borderId="0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 wrapText="1"/>
    </xf>
    <xf numFmtId="0" fontId="18" fillId="3" borderId="12" xfId="0" applyFont="1" applyFill="1" applyBorder="1" applyAlignment="1">
      <alignment horizontal="left"/>
    </xf>
    <xf numFmtId="0" fontId="18" fillId="3" borderId="2" xfId="0" applyNumberFormat="1" applyFont="1" applyFill="1" applyBorder="1" applyAlignment="1">
      <alignment horizontal="left"/>
    </xf>
    <xf numFmtId="0" fontId="21" fillId="3" borderId="1" xfId="0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0" fontId="18" fillId="3" borderId="5" xfId="0" applyFont="1" applyFill="1" applyBorder="1" applyAlignment="1">
      <alignment horizontal="left"/>
    </xf>
    <xf numFmtId="0" fontId="9" fillId="3" borderId="0" xfId="0" applyFont="1" applyFill="1"/>
    <xf numFmtId="0" fontId="18" fillId="3" borderId="0" xfId="0" applyFont="1" applyFill="1"/>
    <xf numFmtId="0" fontId="19" fillId="0" borderId="11" xfId="0" applyFont="1" applyBorder="1" applyAlignment="1">
      <alignment horizontal="left"/>
    </xf>
    <xf numFmtId="0" fontId="19" fillId="3" borderId="10" xfId="0" applyNumberFormat="1" applyFont="1" applyFill="1" applyBorder="1" applyAlignment="1">
      <alignment horizontal="left"/>
    </xf>
    <xf numFmtId="0" fontId="18" fillId="3" borderId="0" xfId="0" applyFont="1" applyFill="1" applyBorder="1"/>
    <xf numFmtId="0" fontId="17" fillId="3" borderId="0" xfId="0" applyFont="1" applyFill="1"/>
    <xf numFmtId="0" fontId="17" fillId="3" borderId="0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left" vertical="top" wrapText="1"/>
    </xf>
    <xf numFmtId="0" fontId="17" fillId="3" borderId="12" xfId="0" applyFont="1" applyFill="1" applyBorder="1" applyAlignment="1">
      <alignment horizontal="left" vertical="top" wrapText="1"/>
    </xf>
    <xf numFmtId="0" fontId="17" fillId="3" borderId="10" xfId="0" applyFont="1" applyFill="1" applyBorder="1" applyAlignment="1">
      <alignment horizontal="left" vertical="top" wrapText="1"/>
    </xf>
    <xf numFmtId="0" fontId="17" fillId="3" borderId="4" xfId="0" applyFont="1" applyFill="1" applyBorder="1" applyAlignment="1">
      <alignment horizontal="left" vertical="top" wrapText="1"/>
    </xf>
    <xf numFmtId="0" fontId="17" fillId="3" borderId="14" xfId="0" applyFont="1" applyFill="1" applyBorder="1" applyAlignment="1">
      <alignment horizontal="left" vertical="top" wrapText="1"/>
    </xf>
    <xf numFmtId="0" fontId="17" fillId="3" borderId="12" xfId="0" applyFont="1" applyFill="1" applyBorder="1" applyAlignment="1">
      <alignment horizontal="left"/>
    </xf>
    <xf numFmtId="0" fontId="17" fillId="3" borderId="13" xfId="0" applyFont="1" applyFill="1" applyBorder="1" applyAlignment="1">
      <alignment horizontal="left" wrapText="1"/>
    </xf>
    <xf numFmtId="0" fontId="17" fillId="3" borderId="5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left" wrapText="1"/>
    </xf>
    <xf numFmtId="0" fontId="17" fillId="3" borderId="12" xfId="0" applyFont="1" applyFill="1" applyBorder="1" applyAlignment="1">
      <alignment horizontal="left" wrapText="1"/>
    </xf>
    <xf numFmtId="0" fontId="17" fillId="3" borderId="1" xfId="0" applyFont="1" applyFill="1" applyBorder="1" applyAlignment="1">
      <alignment horizontal="left" wrapText="1"/>
    </xf>
    <xf numFmtId="0" fontId="17" fillId="3" borderId="4" xfId="0" applyNumberFormat="1" applyFont="1" applyFill="1" applyBorder="1" applyAlignment="1">
      <alignment horizontal="left"/>
    </xf>
    <xf numFmtId="0" fontId="17" fillId="3" borderId="12" xfId="0" applyNumberFormat="1" applyFont="1" applyFill="1" applyBorder="1" applyAlignment="1">
      <alignment horizontal="left"/>
    </xf>
    <xf numFmtId="2" fontId="17" fillId="3" borderId="13" xfId="0" applyNumberFormat="1" applyFont="1" applyFill="1" applyBorder="1" applyAlignment="1">
      <alignment horizontal="left"/>
    </xf>
    <xf numFmtId="0" fontId="17" fillId="3" borderId="5" xfId="0" applyFont="1" applyFill="1" applyBorder="1" applyAlignment="1">
      <alignment horizontal="left"/>
    </xf>
    <xf numFmtId="0" fontId="17" fillId="3" borderId="11" xfId="0" applyFont="1" applyFill="1" applyBorder="1" applyAlignment="1">
      <alignment horizontal="left" vertical="top" wrapText="1"/>
    </xf>
    <xf numFmtId="0" fontId="17" fillId="3" borderId="15" xfId="0" applyFont="1" applyFill="1" applyBorder="1" applyAlignment="1">
      <alignment horizontal="left"/>
    </xf>
    <xf numFmtId="49" fontId="17" fillId="3" borderId="8" xfId="0" applyNumberFormat="1" applyFont="1" applyFill="1" applyBorder="1" applyAlignment="1">
      <alignment horizontal="left"/>
    </xf>
    <xf numFmtId="0" fontId="17" fillId="3" borderId="8" xfId="0" applyFont="1" applyFill="1" applyBorder="1" applyAlignment="1">
      <alignment horizontal="left"/>
    </xf>
    <xf numFmtId="49" fontId="17" fillId="3" borderId="10" xfId="0" applyNumberFormat="1" applyFont="1" applyFill="1" applyBorder="1" applyAlignment="1">
      <alignment horizontal="left"/>
    </xf>
    <xf numFmtId="0" fontId="17" fillId="3" borderId="4" xfId="0" applyFont="1" applyFill="1" applyBorder="1" applyAlignment="1">
      <alignment horizontal="left"/>
    </xf>
    <xf numFmtId="49" fontId="17" fillId="3" borderId="11" xfId="0" applyNumberFormat="1" applyFont="1" applyFill="1" applyBorder="1" applyAlignment="1">
      <alignment horizontal="left"/>
    </xf>
    <xf numFmtId="0" fontId="17" fillId="3" borderId="13" xfId="0" applyNumberFormat="1" applyFont="1" applyFill="1" applyBorder="1" applyAlignment="1">
      <alignment horizontal="left"/>
    </xf>
    <xf numFmtId="0" fontId="17" fillId="3" borderId="6" xfId="0" applyNumberFormat="1" applyFont="1" applyFill="1" applyBorder="1" applyAlignment="1">
      <alignment horizontal="left"/>
    </xf>
    <xf numFmtId="49" fontId="17" fillId="3" borderId="1" xfId="0" applyNumberFormat="1" applyFont="1" applyFill="1" applyBorder="1" applyAlignment="1">
      <alignment horizontal="left"/>
    </xf>
    <xf numFmtId="0" fontId="22" fillId="3" borderId="1" xfId="0" applyFont="1" applyFill="1" applyBorder="1" applyAlignment="1">
      <alignment horizontal="left"/>
    </xf>
    <xf numFmtId="0" fontId="17" fillId="0" borderId="12" xfId="0" applyFont="1" applyBorder="1" applyAlignment="1">
      <alignment horizontal="left" vertical="top" wrapText="1"/>
    </xf>
    <xf numFmtId="49" fontId="17" fillId="0" borderId="1" xfId="0" applyNumberFormat="1" applyFont="1" applyBorder="1" applyAlignment="1">
      <alignment horizontal="left"/>
    </xf>
    <xf numFmtId="0" fontId="23" fillId="0" borderId="0" xfId="0" applyFont="1"/>
    <xf numFmtId="0" fontId="24" fillId="0" borderId="0" xfId="0" applyFont="1"/>
    <xf numFmtId="2" fontId="17" fillId="3" borderId="1" xfId="0" applyNumberFormat="1" applyFont="1" applyFill="1" applyBorder="1" applyAlignment="1">
      <alignment horizontal="left"/>
    </xf>
    <xf numFmtId="0" fontId="17" fillId="3" borderId="2" xfId="0" applyNumberFormat="1" applyFont="1" applyFill="1" applyBorder="1" applyAlignment="1">
      <alignment horizontal="left"/>
    </xf>
    <xf numFmtId="0" fontId="17" fillId="3" borderId="8" xfId="0" applyFont="1" applyFill="1" applyBorder="1" applyAlignment="1">
      <alignment horizontal="left" vertical="top" wrapText="1"/>
    </xf>
    <xf numFmtId="164" fontId="17" fillId="3" borderId="1" xfId="0" applyNumberFormat="1" applyFont="1" applyFill="1" applyBorder="1" applyAlignment="1">
      <alignment horizontal="left"/>
    </xf>
    <xf numFmtId="0" fontId="17" fillId="0" borderId="14" xfId="0" applyFont="1" applyBorder="1" applyAlignment="1">
      <alignment horizontal="left" wrapText="1"/>
    </xf>
    <xf numFmtId="0" fontId="17" fillId="0" borderId="4" xfId="0" applyFont="1" applyBorder="1" applyAlignment="1">
      <alignment horizontal="left" wrapText="1"/>
    </xf>
    <xf numFmtId="0" fontId="17" fillId="3" borderId="13" xfId="0" applyFont="1" applyFill="1" applyBorder="1" applyAlignment="1">
      <alignment horizontal="left" vertical="top" wrapText="1"/>
    </xf>
    <xf numFmtId="0" fontId="17" fillId="3" borderId="15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left" vertical="top" wrapText="1"/>
    </xf>
    <xf numFmtId="0" fontId="17" fillId="3" borderId="2" xfId="0" applyFont="1" applyFill="1" applyBorder="1" applyAlignment="1">
      <alignment horizontal="left" vertical="top" wrapText="1"/>
    </xf>
    <xf numFmtId="0" fontId="17" fillId="3" borderId="9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9" xfId="0" applyNumberFormat="1" applyFont="1" applyFill="1" applyBorder="1" applyAlignment="1">
      <alignment horizontal="left"/>
    </xf>
    <xf numFmtId="0" fontId="17" fillId="3" borderId="6" xfId="0" applyFont="1" applyFill="1" applyBorder="1" applyAlignment="1">
      <alignment horizontal="left" vertical="top" wrapText="1"/>
    </xf>
    <xf numFmtId="0" fontId="17" fillId="3" borderId="13" xfId="0" applyFont="1" applyFill="1" applyBorder="1"/>
    <xf numFmtId="0" fontId="17" fillId="3" borderId="6" xfId="0" applyFont="1" applyFill="1" applyBorder="1"/>
    <xf numFmtId="0" fontId="17" fillId="3" borderId="11" xfId="0" applyFont="1" applyFill="1" applyBorder="1"/>
    <xf numFmtId="0" fontId="17" fillId="0" borderId="6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7" fillId="0" borderId="2" xfId="0" applyFont="1" applyBorder="1" applyAlignment="1">
      <alignment horizontal="left" wrapText="1"/>
    </xf>
    <xf numFmtId="0" fontId="17" fillId="0" borderId="12" xfId="0" applyFont="1" applyBorder="1" applyAlignment="1">
      <alignment horizontal="left" wrapText="1"/>
    </xf>
    <xf numFmtId="0" fontId="19" fillId="3" borderId="8" xfId="0" applyNumberFormat="1" applyFont="1" applyFill="1" applyBorder="1" applyAlignment="1">
      <alignment horizontal="left"/>
    </xf>
    <xf numFmtId="49" fontId="20" fillId="3" borderId="1" xfId="0" applyNumberFormat="1" applyFont="1" applyFill="1" applyBorder="1" applyAlignment="1">
      <alignment horizontal="left"/>
    </xf>
    <xf numFmtId="0" fontId="16" fillId="0" borderId="1" xfId="0" applyFont="1" applyBorder="1"/>
    <xf numFmtId="0" fontId="16" fillId="0" borderId="1" xfId="0" applyFont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16" fillId="3" borderId="14" xfId="0" applyFont="1" applyFill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25" fillId="0" borderId="1" xfId="0" applyFont="1" applyBorder="1"/>
    <xf numFmtId="0" fontId="25" fillId="0" borderId="13" xfId="0" applyFont="1" applyBorder="1" applyAlignment="1">
      <alignment horizontal="left"/>
    </xf>
    <xf numFmtId="0" fontId="16" fillId="3" borderId="6" xfId="0" applyFont="1" applyFill="1" applyBorder="1" applyAlignment="1">
      <alignment horizontal="left"/>
    </xf>
    <xf numFmtId="0" fontId="16" fillId="3" borderId="11" xfId="0" applyFont="1" applyFill="1" applyBorder="1" applyAlignment="1">
      <alignment horizontal="left"/>
    </xf>
    <xf numFmtId="0" fontId="16" fillId="3" borderId="10" xfId="0" applyFont="1" applyFill="1" applyBorder="1" applyAlignment="1">
      <alignment horizontal="left"/>
    </xf>
    <xf numFmtId="0" fontId="12" fillId="3" borderId="11" xfId="0" applyFont="1" applyFill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11" xfId="0" applyFont="1" applyBorder="1"/>
    <xf numFmtId="0" fontId="16" fillId="0" borderId="13" xfId="0" applyFont="1" applyBorder="1"/>
    <xf numFmtId="0" fontId="16" fillId="3" borderId="13" xfId="0" applyFont="1" applyFill="1" applyBorder="1"/>
    <xf numFmtId="0" fontId="16" fillId="3" borderId="1" xfId="0" applyNumberFormat="1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25" fillId="0" borderId="1" xfId="0" applyNumberFormat="1" applyFont="1" applyBorder="1" applyAlignment="1">
      <alignment horizontal="left"/>
    </xf>
    <xf numFmtId="0" fontId="25" fillId="3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2" fillId="3" borderId="1" xfId="0" applyFont="1" applyFill="1" applyBorder="1" applyAlignment="1">
      <alignment horizontal="left"/>
    </xf>
    <xf numFmtId="0" fontId="16" fillId="3" borderId="2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 wrapText="1"/>
    </xf>
    <xf numFmtId="0" fontId="16" fillId="3" borderId="13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/>
    </xf>
    <xf numFmtId="0" fontId="0" fillId="0" borderId="5" xfId="0" applyBorder="1"/>
    <xf numFmtId="0" fontId="16" fillId="0" borderId="13" xfId="0" applyFont="1" applyBorder="1" applyAlignment="1">
      <alignment horizontal="left"/>
    </xf>
    <xf numFmtId="49" fontId="16" fillId="0" borderId="1" xfId="0" applyNumberFormat="1" applyFont="1" applyBorder="1" applyAlignment="1">
      <alignment horizontal="left"/>
    </xf>
    <xf numFmtId="0" fontId="16" fillId="3" borderId="15" xfId="0" applyFont="1" applyFill="1" applyBorder="1" applyAlignment="1">
      <alignment horizontal="left"/>
    </xf>
    <xf numFmtId="49" fontId="16" fillId="0" borderId="13" xfId="0" applyNumberFormat="1" applyFont="1" applyBorder="1" applyAlignment="1">
      <alignment horizontal="left"/>
    </xf>
    <xf numFmtId="0" fontId="16" fillId="0" borderId="1" xfId="0" applyNumberFormat="1" applyFont="1" applyBorder="1" applyAlignment="1">
      <alignment horizontal="left"/>
    </xf>
    <xf numFmtId="0" fontId="26" fillId="3" borderId="1" xfId="0" applyFont="1" applyFill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7" fillId="3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left"/>
    </xf>
    <xf numFmtId="0" fontId="28" fillId="3" borderId="1" xfId="0" applyFont="1" applyFill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29" fillId="3" borderId="0" xfId="0" applyFont="1" applyFill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0" xfId="0" applyFont="1"/>
    <xf numFmtId="0" fontId="29" fillId="0" borderId="0" xfId="0" applyFont="1" applyBorder="1" applyAlignment="1"/>
    <xf numFmtId="0" fontId="26" fillId="0" borderId="1" xfId="0" applyFont="1" applyBorder="1"/>
    <xf numFmtId="0" fontId="27" fillId="0" borderId="1" xfId="0" applyFont="1" applyFill="1" applyBorder="1"/>
    <xf numFmtId="0" fontId="28" fillId="0" borderId="1" xfId="0" applyFont="1" applyBorder="1"/>
    <xf numFmtId="0" fontId="17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17" fillId="3" borderId="13" xfId="0" applyFont="1" applyFill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left"/>
    </xf>
    <xf numFmtId="0" fontId="17" fillId="3" borderId="11" xfId="0" applyFont="1" applyFill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2">
    <cellStyle name="60% - Акцент6" xfId="1" builtinId="5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6"/>
  <sheetViews>
    <sheetView workbookViewId="0">
      <selection activeCell="I23" sqref="I6:I23"/>
    </sheetView>
  </sheetViews>
  <sheetFormatPr defaultRowHeight="15" x14ac:dyDescent="0.25"/>
  <cols>
    <col min="1" max="1" width="0.85546875" customWidth="1"/>
    <col min="2" max="2" width="25.7109375" customWidth="1"/>
    <col min="3" max="3" width="6.42578125" customWidth="1"/>
    <col min="4" max="4" width="4.140625" customWidth="1"/>
    <col min="5" max="5" width="4.7109375" customWidth="1"/>
    <col min="6" max="6" width="4.42578125" customWidth="1"/>
    <col min="7" max="7" width="6" customWidth="1"/>
    <col min="8" max="8" width="1" hidden="1" customWidth="1"/>
    <col min="9" max="9" width="7.42578125" customWidth="1"/>
    <col min="10" max="10" width="4.140625" customWidth="1"/>
    <col min="11" max="11" width="3.7109375" customWidth="1"/>
    <col min="12" max="12" width="5.7109375" customWidth="1"/>
    <col min="13" max="13" width="6.28515625" customWidth="1"/>
  </cols>
  <sheetData>
    <row r="2" spans="1:14" x14ac:dyDescent="0.25">
      <c r="B2" t="s">
        <v>110</v>
      </c>
    </row>
    <row r="3" spans="1:14" x14ac:dyDescent="0.25">
      <c r="B3" t="s">
        <v>111</v>
      </c>
    </row>
    <row r="4" spans="1:14" x14ac:dyDescent="0.25">
      <c r="B4" t="s">
        <v>112</v>
      </c>
    </row>
    <row r="5" spans="1:14" ht="15.75" x14ac:dyDescent="0.25">
      <c r="A5" s="8"/>
      <c r="B5" s="43" t="s">
        <v>12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25"/>
    </row>
    <row r="6" spans="1:14" ht="15.75" x14ac:dyDescent="0.25">
      <c r="A6" s="4"/>
      <c r="B6" s="79" t="s">
        <v>0</v>
      </c>
      <c r="C6" s="64" t="s">
        <v>9</v>
      </c>
      <c r="D6" s="280" t="s">
        <v>17</v>
      </c>
      <c r="E6" s="280"/>
      <c r="F6" s="280"/>
      <c r="G6" s="280"/>
      <c r="H6" s="83"/>
      <c r="I6" s="64" t="s">
        <v>10</v>
      </c>
      <c r="J6" s="280" t="s">
        <v>17</v>
      </c>
      <c r="K6" s="280"/>
      <c r="L6" s="280"/>
      <c r="M6" s="280"/>
      <c r="N6" s="25"/>
    </row>
    <row r="7" spans="1:14" ht="15.75" x14ac:dyDescent="0.25">
      <c r="A7" s="4"/>
      <c r="B7" s="79" t="s">
        <v>2</v>
      </c>
      <c r="C7" s="64" t="s">
        <v>14</v>
      </c>
      <c r="D7" s="64" t="s">
        <v>3</v>
      </c>
      <c r="E7" s="64" t="s">
        <v>4</v>
      </c>
      <c r="F7" s="64" t="s">
        <v>5</v>
      </c>
      <c r="G7" s="64" t="s">
        <v>13</v>
      </c>
      <c r="H7" s="40"/>
      <c r="I7" s="64" t="s">
        <v>14</v>
      </c>
      <c r="J7" s="64" t="s">
        <v>3</v>
      </c>
      <c r="K7" s="64" t="s">
        <v>4</v>
      </c>
      <c r="L7" s="64" t="s">
        <v>5</v>
      </c>
      <c r="M7" s="64" t="s">
        <v>13</v>
      </c>
      <c r="N7" s="25"/>
    </row>
    <row r="8" spans="1:14" ht="15.75" x14ac:dyDescent="0.25">
      <c r="A8" s="4"/>
      <c r="B8" s="79" t="s">
        <v>37</v>
      </c>
      <c r="C8" s="60">
        <v>150</v>
      </c>
      <c r="D8" s="60">
        <v>8</v>
      </c>
      <c r="E8" s="60">
        <v>9</v>
      </c>
      <c r="F8" s="60">
        <v>12</v>
      </c>
      <c r="G8" s="60">
        <v>196</v>
      </c>
      <c r="H8" s="62"/>
      <c r="I8" s="60">
        <v>200</v>
      </c>
      <c r="J8" s="69">
        <f>D8/C8*200</f>
        <v>10.666666666666668</v>
      </c>
      <c r="K8" s="69">
        <f>E8/C8*200</f>
        <v>12</v>
      </c>
      <c r="L8" s="69">
        <f>F8/C8*200</f>
        <v>16</v>
      </c>
      <c r="M8" s="69">
        <v>302</v>
      </c>
      <c r="N8" s="25"/>
    </row>
    <row r="9" spans="1:14" ht="15.75" x14ac:dyDescent="0.25">
      <c r="A9" s="4"/>
      <c r="B9" s="79" t="s">
        <v>63</v>
      </c>
      <c r="C9" s="60">
        <v>150</v>
      </c>
      <c r="D9" s="155">
        <v>1.08</v>
      </c>
      <c r="E9" s="228">
        <v>1.08</v>
      </c>
      <c r="F9" s="228">
        <v>11.67</v>
      </c>
      <c r="G9" s="229">
        <v>76.67</v>
      </c>
      <c r="H9" s="62"/>
      <c r="I9" s="61">
        <v>180</v>
      </c>
      <c r="J9" s="230">
        <v>1.3</v>
      </c>
      <c r="K9" s="231">
        <v>1.3</v>
      </c>
      <c r="L9" s="231">
        <v>14</v>
      </c>
      <c r="M9" s="155">
        <v>92</v>
      </c>
      <c r="N9" s="25"/>
    </row>
    <row r="10" spans="1:14" ht="15.75" x14ac:dyDescent="0.25">
      <c r="A10" s="4"/>
      <c r="B10" s="116" t="s">
        <v>19</v>
      </c>
      <c r="C10" s="60"/>
      <c r="D10" s="74">
        <f>D8+D9</f>
        <v>9.08</v>
      </c>
      <c r="E10" s="74">
        <f>E8+E9</f>
        <v>10.08</v>
      </c>
      <c r="F10" s="93">
        <f>F8+F9</f>
        <v>23.67</v>
      </c>
      <c r="G10" s="93">
        <f>G8+G9</f>
        <v>272.67</v>
      </c>
      <c r="H10" s="93"/>
      <c r="I10" s="74"/>
      <c r="J10" s="149">
        <f>SUM(J8:J9)</f>
        <v>11.966666666666669</v>
      </c>
      <c r="K10" s="149">
        <f>SUM(K8:K9)</f>
        <v>13.3</v>
      </c>
      <c r="L10" s="149">
        <f>SUM(L8:L9)</f>
        <v>30</v>
      </c>
      <c r="M10" s="149">
        <f>SUM(M8:M9)</f>
        <v>394</v>
      </c>
      <c r="N10" s="25"/>
    </row>
    <row r="11" spans="1:14" ht="15.75" x14ac:dyDescent="0.25">
      <c r="A11" s="4"/>
      <c r="B11" s="117" t="s">
        <v>11</v>
      </c>
      <c r="C11" s="60"/>
      <c r="D11" s="60"/>
      <c r="E11" s="60"/>
      <c r="F11" s="60"/>
      <c r="G11" s="60"/>
      <c r="H11" s="62"/>
      <c r="I11" s="60"/>
      <c r="J11" s="63"/>
      <c r="K11" s="63"/>
      <c r="L11" s="63"/>
      <c r="M11" s="63"/>
      <c r="N11" s="25"/>
    </row>
    <row r="12" spans="1:14" ht="15.75" x14ac:dyDescent="0.25">
      <c r="A12" s="4"/>
      <c r="B12" s="79" t="s">
        <v>102</v>
      </c>
      <c r="C12" s="60">
        <v>150</v>
      </c>
      <c r="D12" s="101">
        <v>2</v>
      </c>
      <c r="E12" s="83">
        <v>4.8</v>
      </c>
      <c r="F12" s="101">
        <v>30</v>
      </c>
      <c r="G12" s="101">
        <v>89</v>
      </c>
      <c r="H12" s="62"/>
      <c r="I12" s="60">
        <v>250</v>
      </c>
      <c r="J12" s="63">
        <v>4</v>
      </c>
      <c r="K12" s="63">
        <v>5</v>
      </c>
      <c r="L12" s="63">
        <v>35</v>
      </c>
      <c r="M12" s="63">
        <v>140</v>
      </c>
      <c r="N12" s="25"/>
    </row>
    <row r="13" spans="1:14" ht="15.75" x14ac:dyDescent="0.25">
      <c r="A13" s="4"/>
      <c r="B13" s="79" t="s">
        <v>51</v>
      </c>
      <c r="C13" s="61">
        <v>50</v>
      </c>
      <c r="D13" s="152">
        <v>8</v>
      </c>
      <c r="E13" s="152">
        <v>9.56</v>
      </c>
      <c r="F13" s="152">
        <v>0.78</v>
      </c>
      <c r="G13" s="153">
        <v>130.28</v>
      </c>
      <c r="H13" s="62"/>
      <c r="I13" s="61">
        <v>50</v>
      </c>
      <c r="J13" s="152">
        <v>7.41</v>
      </c>
      <c r="K13" s="152">
        <v>9.56</v>
      </c>
      <c r="L13" s="152">
        <v>0.78</v>
      </c>
      <c r="M13" s="157">
        <v>130.28</v>
      </c>
      <c r="N13" s="25"/>
    </row>
    <row r="14" spans="1:14" ht="15.75" x14ac:dyDescent="0.25">
      <c r="A14" s="4"/>
      <c r="B14" s="79" t="s">
        <v>103</v>
      </c>
      <c r="C14" s="42">
        <v>100</v>
      </c>
      <c r="D14" s="42">
        <v>8.6</v>
      </c>
      <c r="E14" s="42">
        <v>6.1</v>
      </c>
      <c r="F14" s="56">
        <v>29</v>
      </c>
      <c r="G14" s="42">
        <v>196</v>
      </c>
      <c r="H14" s="62"/>
      <c r="I14" s="60">
        <v>150</v>
      </c>
      <c r="J14" s="42">
        <v>12</v>
      </c>
      <c r="K14" s="42">
        <f>E14/100*150</f>
        <v>9.15</v>
      </c>
      <c r="L14" s="42">
        <v>35.299999999999997</v>
      </c>
      <c r="M14" s="42">
        <f>G14/C14*150</f>
        <v>294</v>
      </c>
      <c r="N14" s="25"/>
    </row>
    <row r="15" spans="1:14" ht="15.75" x14ac:dyDescent="0.25">
      <c r="A15" s="4"/>
      <c r="B15" s="79" t="s">
        <v>38</v>
      </c>
      <c r="C15" s="60">
        <v>30</v>
      </c>
      <c r="D15" s="60">
        <v>0.4</v>
      </c>
      <c r="E15" s="60">
        <v>1.3</v>
      </c>
      <c r="F15" s="60">
        <v>2.1</v>
      </c>
      <c r="G15" s="60">
        <v>21.7</v>
      </c>
      <c r="H15" s="62"/>
      <c r="I15" s="60">
        <v>50</v>
      </c>
      <c r="J15" s="69">
        <v>0</v>
      </c>
      <c r="K15" s="70">
        <f>E15/C15*50</f>
        <v>2.166666666666667</v>
      </c>
      <c r="L15" s="69">
        <f>F15/30*50</f>
        <v>3.5000000000000004</v>
      </c>
      <c r="M15" s="63">
        <v>36</v>
      </c>
      <c r="N15" s="25"/>
    </row>
    <row r="16" spans="1:14" ht="15.75" x14ac:dyDescent="0.25">
      <c r="A16" s="4"/>
      <c r="B16" s="79" t="s">
        <v>41</v>
      </c>
      <c r="C16" s="60">
        <v>150</v>
      </c>
      <c r="D16" s="207">
        <v>0</v>
      </c>
      <c r="E16" s="162">
        <v>0</v>
      </c>
      <c r="F16" s="162">
        <v>13.5</v>
      </c>
      <c r="G16" s="162">
        <v>46.5</v>
      </c>
      <c r="H16" s="62"/>
      <c r="I16" s="61">
        <v>180</v>
      </c>
      <c r="J16" s="152">
        <v>0</v>
      </c>
      <c r="K16" s="152">
        <v>0</v>
      </c>
      <c r="L16" s="152">
        <v>18</v>
      </c>
      <c r="M16" s="152">
        <v>60</v>
      </c>
      <c r="N16" s="25"/>
    </row>
    <row r="17" spans="1:14" ht="15.75" x14ac:dyDescent="0.25">
      <c r="A17" s="4"/>
      <c r="B17" s="79" t="s">
        <v>39</v>
      </c>
      <c r="C17" s="60">
        <v>40</v>
      </c>
      <c r="D17" s="156">
        <v>2.4</v>
      </c>
      <c r="E17" s="156">
        <v>1</v>
      </c>
      <c r="F17" s="156">
        <v>17</v>
      </c>
      <c r="G17" s="156">
        <v>85.36</v>
      </c>
      <c r="H17" s="62"/>
      <c r="I17" s="60">
        <v>70</v>
      </c>
      <c r="J17" s="42">
        <v>4.2</v>
      </c>
      <c r="K17" s="42">
        <v>1.7</v>
      </c>
      <c r="L17" s="42">
        <v>29</v>
      </c>
      <c r="M17" s="73" t="s">
        <v>89</v>
      </c>
      <c r="N17" s="25"/>
    </row>
    <row r="18" spans="1:14" ht="15.75" x14ac:dyDescent="0.25">
      <c r="A18" s="4"/>
      <c r="B18" s="116" t="s">
        <v>19</v>
      </c>
      <c r="C18" s="60"/>
      <c r="D18" s="74">
        <f>D12+D13+D14+D15+D16+D17</f>
        <v>21.4</v>
      </c>
      <c r="E18" s="74">
        <f>E12+E13+E14+E15+E16+E17</f>
        <v>22.76</v>
      </c>
      <c r="F18" s="74">
        <f>F12+F13+F14+F15+F16+F17</f>
        <v>92.38</v>
      </c>
      <c r="G18" s="74">
        <f>G12+G13+G14+G15+G16+G17</f>
        <v>568.83999999999992</v>
      </c>
      <c r="H18" s="93"/>
      <c r="I18" s="74"/>
      <c r="J18" s="125">
        <f>SUM(J12:J17)</f>
        <v>27.61</v>
      </c>
      <c r="K18" s="125">
        <f>SUM(K12:K17)</f>
        <v>27.576666666666668</v>
      </c>
      <c r="L18" s="125">
        <f>SUM(L12:L17)</f>
        <v>121.58</v>
      </c>
      <c r="M18" s="125">
        <f>SUM(M12:M17)</f>
        <v>660.28</v>
      </c>
      <c r="N18" s="25"/>
    </row>
    <row r="19" spans="1:14" ht="15.75" x14ac:dyDescent="0.25">
      <c r="A19" s="4"/>
      <c r="B19" s="79" t="s">
        <v>20</v>
      </c>
      <c r="C19" s="60"/>
      <c r="D19" s="60"/>
      <c r="E19" s="60"/>
      <c r="F19" s="60"/>
      <c r="G19" s="60"/>
      <c r="H19" s="62"/>
      <c r="I19" s="74"/>
      <c r="J19" s="63"/>
      <c r="K19" s="75"/>
      <c r="L19" s="63"/>
      <c r="M19" s="63"/>
      <c r="N19" s="25"/>
    </row>
    <row r="20" spans="1:14" ht="15.75" x14ac:dyDescent="0.25">
      <c r="A20" s="4"/>
      <c r="B20" s="79" t="s">
        <v>101</v>
      </c>
      <c r="C20" s="60" t="s">
        <v>99</v>
      </c>
      <c r="D20" s="60">
        <v>1</v>
      </c>
      <c r="E20" s="60">
        <v>2.5</v>
      </c>
      <c r="F20" s="60">
        <v>28</v>
      </c>
      <c r="G20" s="60">
        <v>178.5</v>
      </c>
      <c r="H20" s="62"/>
      <c r="I20" s="74" t="s">
        <v>100</v>
      </c>
      <c r="J20" s="60">
        <f>D20/60*90</f>
        <v>1.5</v>
      </c>
      <c r="K20" s="62">
        <v>4.4000000000000004</v>
      </c>
      <c r="L20" s="60">
        <v>32</v>
      </c>
      <c r="M20" s="60">
        <v>255</v>
      </c>
      <c r="N20" s="25"/>
    </row>
    <row r="21" spans="1:14" ht="15.75" x14ac:dyDescent="0.25">
      <c r="A21" s="4"/>
      <c r="B21" s="79" t="s">
        <v>25</v>
      </c>
      <c r="C21" s="60">
        <v>150</v>
      </c>
      <c r="D21" s="207">
        <v>0</v>
      </c>
      <c r="E21" s="162">
        <v>0</v>
      </c>
      <c r="F21" s="152">
        <v>8.98</v>
      </c>
      <c r="G21" s="152">
        <v>30</v>
      </c>
      <c r="H21" s="62"/>
      <c r="I21" s="76">
        <v>180</v>
      </c>
      <c r="J21" s="152">
        <v>0</v>
      </c>
      <c r="K21" s="152">
        <v>0</v>
      </c>
      <c r="L21" s="153">
        <v>11.98</v>
      </c>
      <c r="M21" s="158">
        <v>43</v>
      </c>
      <c r="N21" s="25"/>
    </row>
    <row r="22" spans="1:14" ht="15.75" x14ac:dyDescent="0.25">
      <c r="A22" s="4"/>
      <c r="B22" s="116" t="s">
        <v>19</v>
      </c>
      <c r="C22" s="42"/>
      <c r="D22" s="95">
        <f>D20+D21</f>
        <v>1</v>
      </c>
      <c r="E22" s="139">
        <f>E20+E21</f>
        <v>2.5</v>
      </c>
      <c r="F22" s="139">
        <f>F20+F21</f>
        <v>36.980000000000004</v>
      </c>
      <c r="G22" s="139">
        <f>G20+G21</f>
        <v>208.5</v>
      </c>
      <c r="H22" s="93"/>
      <c r="I22" s="74"/>
      <c r="J22" s="149">
        <f>SUM(J20:J21)</f>
        <v>1.5</v>
      </c>
      <c r="K22" s="149">
        <f>SUM(K20:K21)</f>
        <v>4.4000000000000004</v>
      </c>
      <c r="L22" s="149">
        <f>SUM(L20:L21)</f>
        <v>43.980000000000004</v>
      </c>
      <c r="M22" s="149">
        <f>SUM(M20:M21)</f>
        <v>298</v>
      </c>
      <c r="N22" s="25"/>
    </row>
    <row r="23" spans="1:14" ht="15.75" x14ac:dyDescent="0.25">
      <c r="A23" s="4"/>
      <c r="B23" s="79" t="s">
        <v>21</v>
      </c>
      <c r="C23" s="60"/>
      <c r="D23" s="74">
        <f>D10+D18+D22</f>
        <v>31.479999999999997</v>
      </c>
      <c r="E23" s="74">
        <f>E10+E18+E22</f>
        <v>35.340000000000003</v>
      </c>
      <c r="F23" s="74">
        <f>F10+F18+F22</f>
        <v>153.03</v>
      </c>
      <c r="G23" s="74">
        <f>G10+G18+G22</f>
        <v>1050.01</v>
      </c>
      <c r="H23" s="93"/>
      <c r="I23" s="74"/>
      <c r="J23" s="125">
        <f>J10+J18+J22</f>
        <v>41.076666666666668</v>
      </c>
      <c r="K23" s="125">
        <f>K10+K18+K22</f>
        <v>45.276666666666664</v>
      </c>
      <c r="L23" s="125">
        <f>L10+L18+L22</f>
        <v>195.56</v>
      </c>
      <c r="M23" s="125">
        <f>M10+M18+M22</f>
        <v>1352.28</v>
      </c>
      <c r="N23" s="25"/>
    </row>
    <row r="24" spans="1:14" ht="18.75" x14ac:dyDescent="0.3">
      <c r="B24" s="41"/>
      <c r="C24" s="41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4" ht="18" x14ac:dyDescent="0.25"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4" ht="18.75" x14ac:dyDescent="0.3">
      <c r="B26" s="32"/>
      <c r="C26" s="32"/>
      <c r="D26" s="33"/>
      <c r="E26" s="33"/>
      <c r="F26" s="33"/>
      <c r="G26" s="33"/>
      <c r="H26" s="33"/>
      <c r="I26" s="32"/>
      <c r="J26" s="32"/>
      <c r="K26" s="32"/>
      <c r="L26" s="32"/>
      <c r="M26" s="32"/>
    </row>
    <row r="27" spans="1:14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4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4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4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4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2:13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2:13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2:13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2:13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13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3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2:13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2:13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2:13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2:13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2:13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2:13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2:13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2:13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2:13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2:13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2:13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2:13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2:13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2:13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2:13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2:13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2:13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2:13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2:13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2:13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2:13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2:13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2:13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2:13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2:13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2:13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2:13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2:13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2:13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2:13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2:13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2:13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2:13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2:13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2:13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2:13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2:13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2:13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2:13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2:13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2:13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2:13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2:13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2:13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2:13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2:13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2:13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2:13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2:13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2:13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2:13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2:13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2:13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2:13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2:13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2:13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2:13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2:13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2:13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2:13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2:13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2:13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2:13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2:13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2:13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2:13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2:13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2:13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2:13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2:13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2:13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2:13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2:13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2:13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2:13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2:13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2:13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2:13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2:13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2:13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2:13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2:13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2:13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2:13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2:13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2:13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2:13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2:13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2:13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2:13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2:13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2:13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2:13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2:13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2:13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</sheetData>
  <mergeCells count="2">
    <mergeCell ref="D6:G6"/>
    <mergeCell ref="J6:M6"/>
  </mergeCells>
  <pageMargins left="0.7" right="0.7" top="0.75" bottom="0.75" header="0.3" footer="0.3"/>
  <pageSetup paperSize="9" scale="66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topLeftCell="A4" workbookViewId="0">
      <selection activeCell="M14" sqref="M14"/>
    </sheetView>
  </sheetViews>
  <sheetFormatPr defaultRowHeight="15" x14ac:dyDescent="0.25"/>
  <cols>
    <col min="1" max="1" width="0.42578125" customWidth="1"/>
    <col min="2" max="2" width="25.7109375" customWidth="1"/>
    <col min="3" max="3" width="7.85546875" customWidth="1"/>
    <col min="4" max="4" width="4.5703125" customWidth="1"/>
    <col min="5" max="5" width="4" customWidth="1"/>
    <col min="6" max="6" width="4.7109375" customWidth="1"/>
    <col min="7" max="7" width="5.7109375" customWidth="1"/>
    <col min="8" max="8" width="6.85546875" customWidth="1"/>
    <col min="9" max="9" width="4.85546875" customWidth="1"/>
    <col min="10" max="10" width="5.85546875" customWidth="1"/>
    <col min="11" max="11" width="5" customWidth="1"/>
    <col min="12" max="12" width="6.28515625" customWidth="1"/>
  </cols>
  <sheetData>
    <row r="2" spans="1:13" x14ac:dyDescent="0.25">
      <c r="B2" t="s">
        <v>110</v>
      </c>
      <c r="C2" s="10"/>
    </row>
    <row r="3" spans="1:13" x14ac:dyDescent="0.25">
      <c r="B3" t="s">
        <v>111</v>
      </c>
      <c r="C3" s="10"/>
    </row>
    <row r="4" spans="1:13" x14ac:dyDescent="0.25">
      <c r="B4" t="s">
        <v>112</v>
      </c>
      <c r="C4" s="10"/>
    </row>
    <row r="5" spans="1:13" ht="15.75" x14ac:dyDescent="0.25">
      <c r="A5" s="8"/>
      <c r="B5" s="43" t="s">
        <v>33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11"/>
    </row>
    <row r="6" spans="1:13" ht="20.25" customHeight="1" x14ac:dyDescent="0.25">
      <c r="A6" s="4"/>
      <c r="B6" s="77" t="s">
        <v>0</v>
      </c>
      <c r="C6" s="77" t="s">
        <v>9</v>
      </c>
      <c r="D6" s="289" t="s">
        <v>17</v>
      </c>
      <c r="E6" s="289"/>
      <c r="F6" s="289"/>
      <c r="G6" s="289"/>
      <c r="H6" s="77" t="s">
        <v>10</v>
      </c>
      <c r="I6" s="289" t="s">
        <v>17</v>
      </c>
      <c r="J6" s="289"/>
      <c r="K6" s="289"/>
      <c r="L6" s="289"/>
      <c r="M6" s="11"/>
    </row>
    <row r="7" spans="1:13" ht="19.5" customHeight="1" x14ac:dyDescent="0.25">
      <c r="A7" s="4"/>
      <c r="B7" s="77" t="s">
        <v>2</v>
      </c>
      <c r="C7" s="60" t="s">
        <v>14</v>
      </c>
      <c r="D7" s="83" t="s">
        <v>3</v>
      </c>
      <c r="E7" s="101" t="s">
        <v>4</v>
      </c>
      <c r="F7" s="83" t="s">
        <v>5</v>
      </c>
      <c r="G7" s="83" t="s">
        <v>13</v>
      </c>
      <c r="H7" s="60" t="s">
        <v>14</v>
      </c>
      <c r="I7" s="101" t="s">
        <v>3</v>
      </c>
      <c r="J7" s="165" t="s">
        <v>4</v>
      </c>
      <c r="K7" s="101" t="s">
        <v>5</v>
      </c>
      <c r="L7" s="101" t="s">
        <v>13</v>
      </c>
      <c r="M7" s="11"/>
    </row>
    <row r="8" spans="1:13" ht="15.75" x14ac:dyDescent="0.25">
      <c r="A8" s="4"/>
      <c r="B8" s="77" t="s">
        <v>72</v>
      </c>
      <c r="C8" s="60">
        <v>120</v>
      </c>
      <c r="D8" s="154">
        <v>4.66</v>
      </c>
      <c r="E8" s="154">
        <v>5.79</v>
      </c>
      <c r="F8" s="155">
        <v>29</v>
      </c>
      <c r="G8" s="154">
        <v>192</v>
      </c>
      <c r="H8" s="60">
        <v>200</v>
      </c>
      <c r="I8" s="152">
        <v>6.21</v>
      </c>
      <c r="J8" s="207">
        <v>7.73</v>
      </c>
      <c r="K8" s="152">
        <v>35</v>
      </c>
      <c r="L8" s="152">
        <v>301</v>
      </c>
      <c r="M8" s="11"/>
    </row>
    <row r="9" spans="1:13" ht="15.75" x14ac:dyDescent="0.25">
      <c r="A9" s="4"/>
      <c r="B9" s="77" t="s">
        <v>70</v>
      </c>
      <c r="C9" s="60">
        <v>150</v>
      </c>
      <c r="D9" s="154">
        <v>1</v>
      </c>
      <c r="E9" s="154">
        <v>1.08</v>
      </c>
      <c r="F9" s="155">
        <v>10.83</v>
      </c>
      <c r="G9" s="154">
        <v>75</v>
      </c>
      <c r="H9" s="60">
        <v>180</v>
      </c>
      <c r="I9" s="215">
        <v>1.2</v>
      </c>
      <c r="J9" s="216">
        <v>1.3</v>
      </c>
      <c r="K9" s="215">
        <v>13</v>
      </c>
      <c r="L9" s="215">
        <v>90</v>
      </c>
      <c r="M9" s="11"/>
    </row>
    <row r="10" spans="1:13" ht="15.75" x14ac:dyDescent="0.25">
      <c r="A10" s="4"/>
      <c r="B10" s="77" t="s">
        <v>24</v>
      </c>
      <c r="C10" s="63">
        <v>30</v>
      </c>
      <c r="D10" s="42">
        <v>1.8</v>
      </c>
      <c r="E10" s="42">
        <v>0.6</v>
      </c>
      <c r="F10" s="56">
        <v>12</v>
      </c>
      <c r="G10" s="42">
        <v>64.2</v>
      </c>
      <c r="H10" s="60">
        <v>40</v>
      </c>
      <c r="I10" s="156">
        <v>2.4</v>
      </c>
      <c r="J10" s="161">
        <v>1</v>
      </c>
      <c r="K10" s="156">
        <v>17</v>
      </c>
      <c r="L10" s="156">
        <v>85.36</v>
      </c>
    </row>
    <row r="11" spans="1:13" ht="18.75" customHeight="1" x14ac:dyDescent="0.25">
      <c r="A11" s="4"/>
      <c r="B11" s="114" t="s">
        <v>19</v>
      </c>
      <c r="C11" s="60"/>
      <c r="D11" s="74">
        <f>D8+D9+D10</f>
        <v>7.46</v>
      </c>
      <c r="E11" s="74">
        <f>E8+E9+E10</f>
        <v>7.47</v>
      </c>
      <c r="F11" s="93">
        <f>F8+F9+F10</f>
        <v>51.83</v>
      </c>
      <c r="G11" s="74">
        <f>G8+G9+G10</f>
        <v>331.2</v>
      </c>
      <c r="H11" s="74"/>
      <c r="I11" s="145">
        <f>I8+I9+I10</f>
        <v>9.81</v>
      </c>
      <c r="J11" s="125">
        <f>J8+J9+J10</f>
        <v>10.030000000000001</v>
      </c>
      <c r="K11" s="125">
        <f>K8+K9+K10</f>
        <v>65</v>
      </c>
      <c r="L11" s="125">
        <f>L8+L9+L10</f>
        <v>476.36</v>
      </c>
    </row>
    <row r="12" spans="1:13" ht="20.25" customHeight="1" x14ac:dyDescent="0.25">
      <c r="A12" s="4"/>
      <c r="B12" s="115" t="s">
        <v>11</v>
      </c>
      <c r="C12" s="60"/>
      <c r="D12" s="74"/>
      <c r="E12" s="93"/>
      <c r="F12" s="74"/>
      <c r="G12" s="211"/>
      <c r="H12" s="74"/>
      <c r="I12" s="93"/>
      <c r="J12" s="74"/>
      <c r="K12" s="93"/>
      <c r="L12" s="74"/>
    </row>
    <row r="13" spans="1:13" ht="15.75" x14ac:dyDescent="0.25">
      <c r="A13" s="4"/>
      <c r="B13" s="118" t="s">
        <v>65</v>
      </c>
      <c r="C13" s="151" t="s">
        <v>22</v>
      </c>
      <c r="D13" s="217">
        <v>2.82</v>
      </c>
      <c r="E13" s="213">
        <v>3</v>
      </c>
      <c r="F13" s="213">
        <v>15</v>
      </c>
      <c r="G13" s="218">
        <v>144</v>
      </c>
      <c r="H13" s="159">
        <v>250</v>
      </c>
      <c r="I13" s="219">
        <v>3.52</v>
      </c>
      <c r="J13" s="217">
        <v>5.98</v>
      </c>
      <c r="K13" s="217">
        <v>20.7</v>
      </c>
      <c r="L13" s="217">
        <v>232</v>
      </c>
    </row>
    <row r="14" spans="1:13" ht="15.75" x14ac:dyDescent="0.25">
      <c r="A14" s="4"/>
      <c r="B14" s="77" t="s">
        <v>67</v>
      </c>
      <c r="C14" s="61">
        <v>50</v>
      </c>
      <c r="D14" s="181">
        <v>6.41</v>
      </c>
      <c r="E14" s="196">
        <v>5</v>
      </c>
      <c r="F14" s="196">
        <v>13</v>
      </c>
      <c r="G14" s="181">
        <v>89</v>
      </c>
      <c r="H14" s="74">
        <v>70</v>
      </c>
      <c r="I14" s="220">
        <v>8.98</v>
      </c>
      <c r="J14" s="181">
        <v>6.3</v>
      </c>
      <c r="K14" s="181">
        <v>18</v>
      </c>
      <c r="L14" s="181">
        <v>167</v>
      </c>
    </row>
    <row r="15" spans="1:13" ht="15.75" x14ac:dyDescent="0.25">
      <c r="A15" s="4"/>
      <c r="B15" s="77" t="s">
        <v>31</v>
      </c>
      <c r="C15" s="61">
        <v>100</v>
      </c>
      <c r="D15" s="185">
        <v>3.4</v>
      </c>
      <c r="E15" s="183">
        <v>4.5199999999999996</v>
      </c>
      <c r="F15" s="183">
        <v>8.11</v>
      </c>
      <c r="G15" s="185">
        <v>95</v>
      </c>
      <c r="H15" s="74">
        <v>150</v>
      </c>
      <c r="I15" s="221">
        <v>4.5</v>
      </c>
      <c r="J15" s="185">
        <v>5.66</v>
      </c>
      <c r="K15" s="185">
        <v>10.14</v>
      </c>
      <c r="L15" s="185">
        <v>136</v>
      </c>
    </row>
    <row r="16" spans="1:13" ht="15.75" x14ac:dyDescent="0.25">
      <c r="A16" s="4"/>
      <c r="B16" s="77" t="s">
        <v>25</v>
      </c>
      <c r="C16" s="163">
        <v>150</v>
      </c>
      <c r="D16" s="181">
        <v>0</v>
      </c>
      <c r="E16" s="181">
        <v>0</v>
      </c>
      <c r="F16" s="196">
        <v>8.98</v>
      </c>
      <c r="G16" s="181">
        <v>30</v>
      </c>
      <c r="H16" s="74">
        <v>180</v>
      </c>
      <c r="I16" s="220">
        <v>0</v>
      </c>
      <c r="J16" s="181">
        <v>0</v>
      </c>
      <c r="K16" s="181">
        <v>11.98</v>
      </c>
      <c r="L16" s="181">
        <v>43</v>
      </c>
    </row>
    <row r="17" spans="1:12" ht="15.75" x14ac:dyDescent="0.25">
      <c r="A17" s="4"/>
      <c r="B17" s="77" t="s">
        <v>39</v>
      </c>
      <c r="C17" s="61">
        <v>40</v>
      </c>
      <c r="D17" s="149">
        <v>2.4</v>
      </c>
      <c r="E17" s="149">
        <v>1</v>
      </c>
      <c r="F17" s="150">
        <v>17</v>
      </c>
      <c r="G17" s="192">
        <v>85.36</v>
      </c>
      <c r="H17" s="74">
        <v>70</v>
      </c>
      <c r="I17" s="76">
        <v>4.2</v>
      </c>
      <c r="J17" s="139">
        <v>1.7</v>
      </c>
      <c r="K17" s="139">
        <v>29</v>
      </c>
      <c r="L17" s="144" t="s">
        <v>89</v>
      </c>
    </row>
    <row r="18" spans="1:12" ht="15.75" x14ac:dyDescent="0.25">
      <c r="A18" s="4"/>
      <c r="B18" s="114" t="s">
        <v>19</v>
      </c>
      <c r="C18" s="61"/>
      <c r="D18" s="74">
        <f>SUM(D13:D17)</f>
        <v>15.030000000000001</v>
      </c>
      <c r="E18" s="93">
        <f>SUM(E13:E17)</f>
        <v>13.52</v>
      </c>
      <c r="F18" s="93">
        <f>SUM(F13:F17)</f>
        <v>62.09</v>
      </c>
      <c r="G18" s="126">
        <f>SUM(G13:G17)</f>
        <v>443.36</v>
      </c>
      <c r="H18" s="74"/>
      <c r="I18" s="193">
        <f>SUM(I12:I17)</f>
        <v>21.2</v>
      </c>
      <c r="J18" s="125">
        <f>SUM(J12:J17)</f>
        <v>19.64</v>
      </c>
      <c r="K18" s="193">
        <f>SUM(K12:K17)</f>
        <v>89.820000000000007</v>
      </c>
      <c r="L18" s="125">
        <f>SUM(L12:L17)</f>
        <v>578</v>
      </c>
    </row>
    <row r="19" spans="1:12" ht="15.75" x14ac:dyDescent="0.25">
      <c r="A19" s="4"/>
      <c r="B19" s="77" t="s">
        <v>20</v>
      </c>
      <c r="C19" s="61"/>
      <c r="D19" s="74"/>
      <c r="E19" s="93"/>
      <c r="F19" s="93"/>
      <c r="G19" s="93"/>
      <c r="H19" s="74"/>
      <c r="I19" s="212"/>
      <c r="J19" s="125"/>
      <c r="K19" s="193"/>
      <c r="L19" s="125"/>
    </row>
    <row r="20" spans="1:12" ht="15.75" x14ac:dyDescent="0.25">
      <c r="A20" s="4"/>
      <c r="B20" s="77" t="s">
        <v>53</v>
      </c>
      <c r="C20" s="61" t="s">
        <v>81</v>
      </c>
      <c r="D20" s="222">
        <v>5.05</v>
      </c>
      <c r="E20" s="218">
        <v>9.6300000000000008</v>
      </c>
      <c r="F20" s="222">
        <v>33.520000000000003</v>
      </c>
      <c r="G20" s="218">
        <v>201</v>
      </c>
      <c r="H20" s="74" t="s">
        <v>81</v>
      </c>
      <c r="I20" s="222">
        <v>5.05</v>
      </c>
      <c r="J20" s="218">
        <v>9.6300000000000008</v>
      </c>
      <c r="K20" s="222">
        <v>33.520000000000003</v>
      </c>
      <c r="L20" s="218">
        <v>201</v>
      </c>
    </row>
    <row r="21" spans="1:12" ht="15.75" x14ac:dyDescent="0.25">
      <c r="A21" s="4"/>
      <c r="B21" s="77" t="s">
        <v>45</v>
      </c>
      <c r="C21" s="61">
        <v>150</v>
      </c>
      <c r="D21" s="181">
        <v>4.3499999999999996</v>
      </c>
      <c r="E21" s="196">
        <v>4.8</v>
      </c>
      <c r="F21" s="196">
        <v>6</v>
      </c>
      <c r="G21" s="196">
        <v>88.5</v>
      </c>
      <c r="H21" s="74">
        <v>180</v>
      </c>
      <c r="I21" s="126">
        <f>D21/150*180</f>
        <v>5.22</v>
      </c>
      <c r="J21" s="74">
        <f>E21/150*180</f>
        <v>5.76</v>
      </c>
      <c r="K21" s="186">
        <v>8</v>
      </c>
      <c r="L21" s="74">
        <v>98</v>
      </c>
    </row>
    <row r="22" spans="1:12" ht="15.75" x14ac:dyDescent="0.25">
      <c r="A22" s="4"/>
      <c r="B22" s="114" t="s">
        <v>19</v>
      </c>
      <c r="C22" s="60"/>
      <c r="D22" s="139">
        <f>SUM(D20:D21)</f>
        <v>9.3999999999999986</v>
      </c>
      <c r="E22" s="95">
        <f>SUM(E20:E21)</f>
        <v>14.43</v>
      </c>
      <c r="F22" s="139">
        <f>SUM(F20:F21)</f>
        <v>39.520000000000003</v>
      </c>
      <c r="G22" s="95">
        <f>SUM(G20:G21)</f>
        <v>289.5</v>
      </c>
      <c r="H22" s="74"/>
      <c r="I22" s="223">
        <f>SUM(I20:I21)</f>
        <v>10.27</v>
      </c>
      <c r="J22" s="149">
        <f>SUM(J20:J21)</f>
        <v>15.39</v>
      </c>
      <c r="K22" s="192">
        <f>SUM(K20:K21)</f>
        <v>41.52</v>
      </c>
      <c r="L22" s="149">
        <f>SUM(L20:L21)</f>
        <v>299</v>
      </c>
    </row>
    <row r="23" spans="1:12" ht="15.75" x14ac:dyDescent="0.25">
      <c r="A23" s="4"/>
      <c r="B23" s="77" t="s">
        <v>21</v>
      </c>
      <c r="C23" s="60"/>
      <c r="D23" s="74">
        <f>D11+D18+D22</f>
        <v>31.89</v>
      </c>
      <c r="E23" s="74">
        <f>E11+E18+E22</f>
        <v>35.42</v>
      </c>
      <c r="F23" s="74">
        <f>F11+F18+F22</f>
        <v>153.44</v>
      </c>
      <c r="G23" s="74">
        <f>G11+G18+G22</f>
        <v>1064.06</v>
      </c>
      <c r="H23" s="74"/>
      <c r="I23" s="212">
        <f>I11+I18+I22</f>
        <v>41.28</v>
      </c>
      <c r="J23" s="125">
        <f>J11+J18+J22</f>
        <v>45.06</v>
      </c>
      <c r="K23" s="193">
        <f>K11+K18+K22</f>
        <v>196.34</v>
      </c>
      <c r="L23" s="125">
        <f>L11+L18+L22</f>
        <v>1353.3600000000001</v>
      </c>
    </row>
    <row r="24" spans="1:12" ht="18.75" x14ac:dyDescent="0.3">
      <c r="B24" s="29"/>
      <c r="C24" s="35"/>
      <c r="D24" s="35"/>
      <c r="E24" s="35"/>
      <c r="F24" s="35"/>
      <c r="G24" s="35"/>
      <c r="H24" s="35"/>
      <c r="I24" s="35"/>
      <c r="J24" s="35"/>
      <c r="K24" s="35"/>
      <c r="L24" s="35"/>
    </row>
  </sheetData>
  <mergeCells count="2">
    <mergeCell ref="D6:G6"/>
    <mergeCell ref="I6:L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colBreaks count="1" manualBreakCount="1">
    <brk id="16" min="4" max="2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R31" sqref="R31"/>
    </sheetView>
  </sheetViews>
  <sheetFormatPr defaultRowHeight="15" x14ac:dyDescent="0.25"/>
  <cols>
    <col min="1" max="1" width="12.5703125" customWidth="1"/>
    <col min="2" max="20" width="5.7109375" customWidth="1"/>
  </cols>
  <sheetData>
    <row r="1" spans="1:20" x14ac:dyDescent="0.25">
      <c r="A1" s="9" t="s">
        <v>34</v>
      </c>
    </row>
    <row r="2" spans="1:20" x14ac:dyDescent="0.25">
      <c r="A2" s="1" t="s">
        <v>9</v>
      </c>
      <c r="B2" s="290" t="s">
        <v>17</v>
      </c>
      <c r="C2" s="290"/>
      <c r="D2" s="290"/>
      <c r="E2" s="290"/>
      <c r="F2" s="290" t="s">
        <v>1</v>
      </c>
      <c r="G2" s="290"/>
      <c r="H2" s="290"/>
      <c r="I2" s="290" t="s">
        <v>18</v>
      </c>
      <c r="J2" s="290"/>
      <c r="K2" s="1" t="s">
        <v>10</v>
      </c>
      <c r="L2" s="290" t="s">
        <v>17</v>
      </c>
      <c r="M2" s="290"/>
      <c r="N2" s="290"/>
      <c r="O2" s="290"/>
      <c r="P2" s="290" t="s">
        <v>1</v>
      </c>
      <c r="Q2" s="290"/>
      <c r="R2" s="290"/>
      <c r="S2" s="290" t="s">
        <v>18</v>
      </c>
      <c r="T2" s="290"/>
    </row>
    <row r="3" spans="1:20" x14ac:dyDescent="0.25">
      <c r="A3" s="1"/>
      <c r="B3" s="1" t="s">
        <v>3</v>
      </c>
      <c r="C3" s="1" t="s">
        <v>4</v>
      </c>
      <c r="D3" s="1" t="s">
        <v>5</v>
      </c>
      <c r="E3" s="1" t="s">
        <v>13</v>
      </c>
      <c r="F3" s="1" t="s">
        <v>7</v>
      </c>
      <c r="G3" s="1" t="s">
        <v>6</v>
      </c>
      <c r="H3" s="1" t="s">
        <v>15</v>
      </c>
      <c r="I3" s="1" t="s">
        <v>8</v>
      </c>
      <c r="J3" s="1" t="s">
        <v>16</v>
      </c>
      <c r="K3" s="1"/>
      <c r="L3" s="1" t="s">
        <v>3</v>
      </c>
      <c r="M3" s="1" t="s">
        <v>4</v>
      </c>
      <c r="N3" s="1" t="s">
        <v>5</v>
      </c>
      <c r="O3" s="1" t="s">
        <v>13</v>
      </c>
      <c r="P3" s="1" t="s">
        <v>7</v>
      </c>
      <c r="Q3" s="1" t="s">
        <v>6</v>
      </c>
      <c r="R3" s="1" t="s">
        <v>15</v>
      </c>
      <c r="S3" s="1" t="s">
        <v>8</v>
      </c>
      <c r="T3" s="1" t="s">
        <v>16</v>
      </c>
    </row>
    <row r="4" spans="1:20" x14ac:dyDescent="0.25">
      <c r="A4" s="12">
        <v>1</v>
      </c>
      <c r="B4" s="4">
        <f>'1 день'!D23</f>
        <v>31.479999999999997</v>
      </c>
      <c r="C4" s="4">
        <f>'1 день'!E23</f>
        <v>35.340000000000003</v>
      </c>
      <c r="D4" s="4">
        <f>'1 день'!F23</f>
        <v>153.03</v>
      </c>
      <c r="E4" s="4">
        <f>'1 день'!G23</f>
        <v>1050.01</v>
      </c>
      <c r="F4" s="4" t="e">
        <f>'1 день'!#REF!</f>
        <v>#REF!</v>
      </c>
      <c r="G4" s="4" t="e">
        <f>'1 день'!#REF!</f>
        <v>#REF!</v>
      </c>
      <c r="H4" s="4">
        <f>'1 день'!H23</f>
        <v>0</v>
      </c>
      <c r="I4" s="4" t="e">
        <f>'1 день'!#REF!</f>
        <v>#REF!</v>
      </c>
      <c r="J4" s="4" t="e">
        <f>'1 день'!#REF!</f>
        <v>#REF!</v>
      </c>
      <c r="K4" s="4"/>
      <c r="L4" s="4">
        <f>'1 день'!J23</f>
        <v>41.076666666666668</v>
      </c>
      <c r="M4" s="4">
        <f>'1 день'!K23</f>
        <v>45.276666666666664</v>
      </c>
      <c r="N4" s="4">
        <f>'1 день'!L23</f>
        <v>195.56</v>
      </c>
      <c r="O4" s="4">
        <f>'1 день'!M23</f>
        <v>1352.28</v>
      </c>
      <c r="P4" s="4" t="e">
        <f>'1 день'!#REF!</f>
        <v>#REF!</v>
      </c>
      <c r="Q4" s="4" t="e">
        <f>'1 день'!#REF!</f>
        <v>#REF!</v>
      </c>
      <c r="R4" s="4" t="e">
        <f>'1 день'!#REF!</f>
        <v>#REF!</v>
      </c>
      <c r="S4" s="4" t="e">
        <f>'1 день'!#REF!</f>
        <v>#REF!</v>
      </c>
      <c r="T4" s="4" t="e">
        <f>'1 день'!#REF!</f>
        <v>#REF!</v>
      </c>
    </row>
    <row r="5" spans="1:20" x14ac:dyDescent="0.25">
      <c r="A5" s="12">
        <v>2</v>
      </c>
      <c r="B5" s="4">
        <f>'2 день'!D23</f>
        <v>32.260000000000005</v>
      </c>
      <c r="C5" s="4">
        <f>'2 день'!E23</f>
        <v>34.9</v>
      </c>
      <c r="D5" s="4">
        <f>'2 день'!F23</f>
        <v>152.97</v>
      </c>
      <c r="E5" s="4">
        <f>'2 день'!G23</f>
        <v>1054.8</v>
      </c>
      <c r="F5" s="4" t="e">
        <f>'2 день'!#REF!</f>
        <v>#REF!</v>
      </c>
      <c r="G5" s="4" t="e">
        <f>'2 день'!#REF!</f>
        <v>#REF!</v>
      </c>
      <c r="H5" s="4" t="e">
        <f>'2 день'!#REF!</f>
        <v>#REF!</v>
      </c>
      <c r="I5" s="4" t="e">
        <f>'2 день'!#REF!</f>
        <v>#REF!</v>
      </c>
      <c r="J5" s="4" t="e">
        <f>'2 день'!#REF!</f>
        <v>#REF!</v>
      </c>
      <c r="K5" s="4"/>
      <c r="L5" s="4">
        <f>'2 день'!I23</f>
        <v>40.81</v>
      </c>
      <c r="M5" s="4">
        <f>'2 день'!J23</f>
        <v>44.629999999999995</v>
      </c>
      <c r="N5" s="4">
        <f>'2 день'!K23</f>
        <v>196.32299999999998</v>
      </c>
      <c r="O5" s="4">
        <f>'2 день'!L23</f>
        <v>1354.6</v>
      </c>
      <c r="P5" s="4" t="e">
        <f>'2 день'!#REF!</f>
        <v>#REF!</v>
      </c>
      <c r="Q5" s="4" t="e">
        <f>'2 день'!#REF!</f>
        <v>#REF!</v>
      </c>
      <c r="R5" s="4" t="e">
        <f>'2 день'!#REF!</f>
        <v>#REF!</v>
      </c>
      <c r="S5" s="4" t="e">
        <f>'2 день'!#REF!</f>
        <v>#REF!</v>
      </c>
      <c r="T5" s="4" t="e">
        <f>'2 день'!#REF!</f>
        <v>#REF!</v>
      </c>
    </row>
    <row r="6" spans="1:20" x14ac:dyDescent="0.25">
      <c r="A6" s="12">
        <v>3</v>
      </c>
      <c r="B6" s="4">
        <f>'3 день'!D22</f>
        <v>32</v>
      </c>
      <c r="C6" s="4">
        <f>'3 день'!E22</f>
        <v>35.020000000000003</v>
      </c>
      <c r="D6" s="4">
        <f>'3 день'!F22</f>
        <v>153.88999999999999</v>
      </c>
      <c r="E6" s="4">
        <f>'3 день'!G22</f>
        <v>1055.5933333333332</v>
      </c>
      <c r="F6" s="4" t="e">
        <f>'3 день'!#REF!</f>
        <v>#REF!</v>
      </c>
      <c r="G6" s="4" t="e">
        <f>'3 день'!#REF!</f>
        <v>#REF!</v>
      </c>
      <c r="H6" s="4">
        <f>'3 день'!H22</f>
        <v>0</v>
      </c>
      <c r="I6" s="4" t="e">
        <f>'3 день'!#REF!</f>
        <v>#REF!</v>
      </c>
      <c r="J6" s="4" t="e">
        <f>'3 день'!#REF!</f>
        <v>#REF!</v>
      </c>
      <c r="K6" s="4"/>
      <c r="L6" s="4">
        <f>'3 день'!J22</f>
        <v>42.22</v>
      </c>
      <c r="M6" s="4">
        <f>'3 день'!K22</f>
        <v>45.430000000000007</v>
      </c>
      <c r="N6" s="4">
        <f>'3 день'!L22</f>
        <v>197.01999999999998</v>
      </c>
      <c r="O6" s="4">
        <f>'3 день'!M22</f>
        <v>1350.76</v>
      </c>
      <c r="P6" s="4" t="e">
        <f>'3 день'!#REF!</f>
        <v>#REF!</v>
      </c>
      <c r="Q6" s="4" t="e">
        <f>'3 день'!#REF!</f>
        <v>#REF!</v>
      </c>
      <c r="R6" s="4">
        <f>'3 день'!N22</f>
        <v>0</v>
      </c>
      <c r="S6" s="4" t="e">
        <f>'3 день'!#REF!</f>
        <v>#REF!</v>
      </c>
      <c r="T6" s="4">
        <f>'3 день'!O22</f>
        <v>0</v>
      </c>
    </row>
    <row r="7" spans="1:20" x14ac:dyDescent="0.25">
      <c r="A7" s="12">
        <v>4</v>
      </c>
      <c r="B7" s="4">
        <f>'4 день'!D25</f>
        <v>32.029999999999994</v>
      </c>
      <c r="C7" s="4">
        <f>'4 день'!E25</f>
        <v>35.1</v>
      </c>
      <c r="D7" s="4">
        <f>'4 день'!F25</f>
        <v>153.58000000000001</v>
      </c>
      <c r="E7" s="4">
        <f>'4 день'!G25</f>
        <v>1052.01</v>
      </c>
      <c r="F7" s="4" t="e">
        <f>'4 день'!#REF!</f>
        <v>#REF!</v>
      </c>
      <c r="G7" s="4" t="e">
        <f>'4 день'!#REF!</f>
        <v>#REF!</v>
      </c>
      <c r="H7" s="4" t="e">
        <f>'4 день'!#REF!</f>
        <v>#REF!</v>
      </c>
      <c r="I7" s="4" t="e">
        <f>'4 день'!#REF!</f>
        <v>#REF!</v>
      </c>
      <c r="J7" s="4" t="e">
        <f>'4 день'!#REF!</f>
        <v>#REF!</v>
      </c>
      <c r="K7" s="4"/>
      <c r="L7" s="4">
        <f>'4 день'!I25</f>
        <v>41.06</v>
      </c>
      <c r="M7" s="4">
        <f>'4 день'!J25</f>
        <v>45.1</v>
      </c>
      <c r="N7" s="4">
        <f>'4 день'!K25</f>
        <v>196.08300000000003</v>
      </c>
      <c r="O7" s="4">
        <f>'4 день'!L25</f>
        <v>1353.8200000000002</v>
      </c>
      <c r="P7" s="4" t="e">
        <f>'4 день'!#REF!</f>
        <v>#REF!</v>
      </c>
      <c r="Q7" s="4" t="e">
        <f>'4 день'!#REF!</f>
        <v>#REF!</v>
      </c>
      <c r="R7" s="4" t="e">
        <f>'4 день'!#REF!</f>
        <v>#REF!</v>
      </c>
      <c r="S7" s="4" t="e">
        <f>'4 день'!#REF!</f>
        <v>#REF!</v>
      </c>
      <c r="T7" s="4" t="e">
        <f>'4 день'!#REF!</f>
        <v>#REF!</v>
      </c>
    </row>
    <row r="8" spans="1:20" x14ac:dyDescent="0.25">
      <c r="A8" s="12">
        <v>5</v>
      </c>
      <c r="B8" s="4">
        <f>'5 день'!D21</f>
        <v>32.209999999999994</v>
      </c>
      <c r="C8" s="4">
        <f>'5 день'!E21</f>
        <v>35.21</v>
      </c>
      <c r="D8" s="4">
        <f>'5 день'!F21</f>
        <v>153.09000000000003</v>
      </c>
      <c r="E8" s="4">
        <f>'5 день'!G21</f>
        <v>1050.73</v>
      </c>
      <c r="F8" s="4" t="e">
        <f>'5 день'!#REF!</f>
        <v>#REF!</v>
      </c>
      <c r="G8" s="4" t="e">
        <f>'5 день'!#REF!</f>
        <v>#REF!</v>
      </c>
      <c r="H8" s="4" t="e">
        <f>'5 день'!#REF!</f>
        <v>#REF!</v>
      </c>
      <c r="I8" s="4" t="e">
        <f>'5 день'!#REF!</f>
        <v>#REF!</v>
      </c>
      <c r="J8" s="4" t="e">
        <f>'5 день'!#REF!</f>
        <v>#REF!</v>
      </c>
      <c r="K8" s="4"/>
      <c r="L8" s="4">
        <f>'5 день'!I21</f>
        <v>41.11</v>
      </c>
      <c r="M8" s="4">
        <f>'5 день'!J21</f>
        <v>45.379999999999995</v>
      </c>
      <c r="N8" s="4">
        <f>'5 день'!K21</f>
        <v>196.43</v>
      </c>
      <c r="O8" s="4">
        <f>'5 день'!L21</f>
        <v>1355.46</v>
      </c>
      <c r="P8" s="4" t="e">
        <f>'5 день'!#REF!</f>
        <v>#REF!</v>
      </c>
      <c r="Q8" s="4" t="e">
        <f>'5 день'!#REF!</f>
        <v>#REF!</v>
      </c>
      <c r="R8" s="4" t="e">
        <f>'5 день'!#REF!</f>
        <v>#REF!</v>
      </c>
      <c r="S8" s="4" t="e">
        <f>'5 день'!#REF!</f>
        <v>#REF!</v>
      </c>
      <c r="T8" s="4" t="e">
        <f>'5 день'!#REF!</f>
        <v>#REF!</v>
      </c>
    </row>
    <row r="9" spans="1:20" x14ac:dyDescent="0.25">
      <c r="A9" s="12">
        <v>6</v>
      </c>
      <c r="B9" s="4">
        <f>'6 день'!D24</f>
        <v>31.3</v>
      </c>
      <c r="C9" s="4">
        <f>'6 день'!E24</f>
        <v>34.880000000000003</v>
      </c>
      <c r="D9" s="4">
        <f>'6 день'!F24</f>
        <v>152.71</v>
      </c>
      <c r="E9" s="4">
        <f>'6 день'!G24</f>
        <v>1050.06</v>
      </c>
      <c r="F9" s="4" t="e">
        <f>'6 день'!#REF!</f>
        <v>#REF!</v>
      </c>
      <c r="G9" s="4" t="e">
        <f>'6 день'!#REF!</f>
        <v>#REF!</v>
      </c>
      <c r="H9" s="4" t="e">
        <f>'6 день'!#REF!</f>
        <v>#REF!</v>
      </c>
      <c r="I9" s="4" t="e">
        <f>'6 день'!#REF!</f>
        <v>#REF!</v>
      </c>
      <c r="J9" s="4" t="e">
        <f>'6 день'!#REF!</f>
        <v>#REF!</v>
      </c>
      <c r="K9" s="4"/>
      <c r="L9" s="4">
        <f>'6 день'!I24</f>
        <v>41.8</v>
      </c>
      <c r="M9" s="4">
        <f>'6 день'!J24</f>
        <v>45.239999999999995</v>
      </c>
      <c r="N9" s="4">
        <f>'6 день'!K24</f>
        <v>196.48000000000002</v>
      </c>
      <c r="O9" s="4">
        <f>'6 день'!L24</f>
        <v>1360</v>
      </c>
      <c r="P9" s="4" t="e">
        <f>'6 день'!#REF!</f>
        <v>#REF!</v>
      </c>
      <c r="Q9" s="4" t="e">
        <f>'6 день'!#REF!</f>
        <v>#REF!</v>
      </c>
      <c r="R9" s="4" t="e">
        <f>'6 день'!#REF!</f>
        <v>#REF!</v>
      </c>
      <c r="S9" s="4" t="e">
        <f>'6 день'!#REF!</f>
        <v>#REF!</v>
      </c>
      <c r="T9" s="4" t="e">
        <f>'6 день'!#REF!</f>
        <v>#REF!</v>
      </c>
    </row>
    <row r="10" spans="1:20" x14ac:dyDescent="0.25">
      <c r="A10" s="12">
        <v>7</v>
      </c>
      <c r="B10" s="4">
        <f>'7 день'!D23</f>
        <v>32.340000000000003</v>
      </c>
      <c r="C10" s="4">
        <f>'7 день'!E23</f>
        <v>34.69</v>
      </c>
      <c r="D10" s="4">
        <f>'7 день'!F23</f>
        <v>152.69</v>
      </c>
      <c r="E10" s="4">
        <f>'7 день'!G23</f>
        <v>1053.1300000000001</v>
      </c>
      <c r="F10" s="4" t="e">
        <f>'7 день'!#REF!</f>
        <v>#REF!</v>
      </c>
      <c r="G10" s="4" t="e">
        <f>'7 день'!#REF!</f>
        <v>#REF!</v>
      </c>
      <c r="H10" s="4" t="e">
        <f>'7 день'!#REF!</f>
        <v>#REF!</v>
      </c>
      <c r="I10" s="4">
        <f>'7 день'!H23</f>
        <v>0</v>
      </c>
      <c r="J10" s="4">
        <f>'7 день'!I23</f>
        <v>43.239999999999995</v>
      </c>
      <c r="K10" s="4"/>
      <c r="L10" s="4">
        <f>'7 день'!K23</f>
        <v>196.20300000000003</v>
      </c>
      <c r="M10" s="4">
        <f>'7 день'!L23</f>
        <v>1370.3600000000001</v>
      </c>
      <c r="N10" s="4" t="e">
        <f>'7 день'!#REF!</f>
        <v>#REF!</v>
      </c>
      <c r="O10" s="4" t="e">
        <f>'7 день'!#REF!</f>
        <v>#REF!</v>
      </c>
      <c r="P10" s="4">
        <f>'7 день'!M23</f>
        <v>0</v>
      </c>
      <c r="Q10" s="4" t="e">
        <f>'7 день'!#REF!</f>
        <v>#REF!</v>
      </c>
      <c r="R10" s="4" t="e">
        <f>'7 день'!#REF!</f>
        <v>#REF!</v>
      </c>
      <c r="S10" s="4" t="e">
        <f>'7 день'!#REF!</f>
        <v>#REF!</v>
      </c>
      <c r="T10" s="4" t="e">
        <f>'7 день'!#REF!</f>
        <v>#REF!</v>
      </c>
    </row>
    <row r="11" spans="1:20" x14ac:dyDescent="0.25">
      <c r="A11" s="12">
        <v>8</v>
      </c>
      <c r="B11" s="4">
        <f>'8 день'!C25</f>
        <v>31.55</v>
      </c>
      <c r="C11" s="4">
        <f>'8 день'!D25</f>
        <v>35.460000000000008</v>
      </c>
      <c r="D11" s="4">
        <f>'8 день'!E25</f>
        <v>152.81</v>
      </c>
      <c r="E11" s="4">
        <f>'8 день'!F25</f>
        <v>1050.1399999999999</v>
      </c>
      <c r="F11" s="4" t="e">
        <f>'8 день'!#REF!</f>
        <v>#REF!</v>
      </c>
      <c r="G11" s="4" t="e">
        <f>'8 день'!#REF!</f>
        <v>#REF!</v>
      </c>
      <c r="H11" s="4" t="e">
        <f>'8 день'!#REF!</f>
        <v>#REF!</v>
      </c>
      <c r="I11" s="4">
        <f>'8 день'!G25</f>
        <v>0</v>
      </c>
      <c r="J11" s="4">
        <f>'8 день'!H25</f>
        <v>41.24</v>
      </c>
      <c r="K11" s="4"/>
      <c r="L11" s="4">
        <f>'8 день'!J25</f>
        <v>195.31</v>
      </c>
      <c r="M11" s="4">
        <f>'8 день'!K25</f>
        <v>1352.54</v>
      </c>
      <c r="N11" s="4" t="e">
        <f>'8 день'!#REF!</f>
        <v>#REF!</v>
      </c>
      <c r="O11" s="4" t="e">
        <f>'8 день'!#REF!</f>
        <v>#REF!</v>
      </c>
      <c r="P11" s="4">
        <f>'8 день'!L25</f>
        <v>0</v>
      </c>
      <c r="Q11" s="4" t="e">
        <f>'8 день'!#REF!</f>
        <v>#REF!</v>
      </c>
      <c r="R11" s="4" t="e">
        <f>'8 день'!#REF!</f>
        <v>#REF!</v>
      </c>
      <c r="S11" s="4" t="e">
        <f>'8 день'!#REF!</f>
        <v>#REF!</v>
      </c>
      <c r="T11" s="4" t="e">
        <f>'8 день'!#REF!</f>
        <v>#REF!</v>
      </c>
    </row>
    <row r="12" spans="1:20" x14ac:dyDescent="0.25">
      <c r="A12" s="12">
        <v>9</v>
      </c>
      <c r="B12" s="4">
        <f>'9 день'!D25</f>
        <v>31.75</v>
      </c>
      <c r="C12" s="4">
        <f>'9 день'!E25</f>
        <v>34.699999999999996</v>
      </c>
      <c r="D12" s="4">
        <f>'9 день'!F25</f>
        <v>152.84</v>
      </c>
      <c r="E12" s="4">
        <f>'9 день'!G25</f>
        <v>1050.53</v>
      </c>
      <c r="F12" s="4" t="e">
        <f>'9 день'!#REF!</f>
        <v>#REF!</v>
      </c>
      <c r="G12" s="4" t="e">
        <f>'9 день'!#REF!</f>
        <v>#REF!</v>
      </c>
      <c r="H12" s="4" t="e">
        <f>'9 день'!#REF!</f>
        <v>#REF!</v>
      </c>
      <c r="I12" s="4">
        <f>'9 день'!H25</f>
        <v>0</v>
      </c>
      <c r="J12" s="4">
        <f>'9 день'!I25</f>
        <v>41.55</v>
      </c>
      <c r="K12" s="4"/>
      <c r="L12" s="4">
        <f>'9 день'!K25</f>
        <v>196.07300000000001</v>
      </c>
      <c r="M12" s="4">
        <f>'9 день'!L25</f>
        <v>1350.8200000000002</v>
      </c>
      <c r="N12" s="4" t="e">
        <f>'9 день'!#REF!</f>
        <v>#REF!</v>
      </c>
      <c r="O12" s="4" t="e">
        <f>'9 день'!#REF!</f>
        <v>#REF!</v>
      </c>
      <c r="P12" s="4">
        <f>'9 день'!M25</f>
        <v>0</v>
      </c>
      <c r="Q12" s="4" t="e">
        <f>'9 день'!#REF!</f>
        <v>#REF!</v>
      </c>
      <c r="R12" s="4" t="e">
        <f>'9 день'!#REF!</f>
        <v>#REF!</v>
      </c>
      <c r="S12" s="4" t="e">
        <f>'9 день'!#REF!</f>
        <v>#REF!</v>
      </c>
      <c r="T12" s="4" t="e">
        <f>'9 день'!#REF!</f>
        <v>#REF!</v>
      </c>
    </row>
    <row r="13" spans="1:20" x14ac:dyDescent="0.25">
      <c r="A13" s="12">
        <v>10</v>
      </c>
      <c r="B13" s="4">
        <f>'10 день'!D23</f>
        <v>31.89</v>
      </c>
      <c r="C13" s="4">
        <f>'10 день'!E23</f>
        <v>35.42</v>
      </c>
      <c r="D13" s="4">
        <f>'10 день'!F23</f>
        <v>153.44</v>
      </c>
      <c r="E13" s="4">
        <f>'10 день'!G23</f>
        <v>1064.06</v>
      </c>
      <c r="F13" s="4" t="e">
        <f>'10 день'!#REF!</f>
        <v>#REF!</v>
      </c>
      <c r="G13" s="4" t="e">
        <f>'10 день'!#REF!</f>
        <v>#REF!</v>
      </c>
      <c r="H13" s="4" t="e">
        <f>'10 день'!#REF!</f>
        <v>#REF!</v>
      </c>
      <c r="I13" s="4">
        <f>'10 день'!H23</f>
        <v>0</v>
      </c>
      <c r="J13" s="4">
        <f>'10 день'!I23</f>
        <v>41.28</v>
      </c>
      <c r="K13" s="4"/>
      <c r="L13" s="4">
        <f>'10 день'!K23</f>
        <v>196.34</v>
      </c>
      <c r="M13" s="4">
        <f>'10 день'!L23</f>
        <v>1353.3600000000001</v>
      </c>
      <c r="N13" s="4" t="e">
        <f>'10 день'!#REF!</f>
        <v>#REF!</v>
      </c>
      <c r="O13" s="4" t="e">
        <f>'10 день'!#REF!</f>
        <v>#REF!</v>
      </c>
      <c r="P13" s="4" t="e">
        <f>'10 день'!#REF!</f>
        <v>#REF!</v>
      </c>
      <c r="Q13" s="4" t="e">
        <f>'10 день'!#REF!</f>
        <v>#REF!</v>
      </c>
      <c r="R13" s="4" t="e">
        <f>'10 день'!#REF!</f>
        <v>#REF!</v>
      </c>
      <c r="S13" s="4" t="e">
        <f>'10 день'!#REF!</f>
        <v>#REF!</v>
      </c>
      <c r="T13" s="4" t="e">
        <f>'10 день'!#REF!</f>
        <v>#REF!</v>
      </c>
    </row>
    <row r="14" spans="1:20" ht="24" customHeight="1" x14ac:dyDescent="0.25">
      <c r="A14" s="14" t="s">
        <v>35</v>
      </c>
      <c r="B14" s="15">
        <f>(B4+B5+B6+B7+B8+B9+B10+B11+B12+B13)/10</f>
        <v>31.881000000000007</v>
      </c>
      <c r="C14" s="15">
        <f t="shared" ref="C14:T14" si="0">(C4+C5+C6+C7+C8+C9+C10+C11+C12+C13)/10</f>
        <v>35.072000000000003</v>
      </c>
      <c r="D14" s="15">
        <f t="shared" si="0"/>
        <v>153.10499999999999</v>
      </c>
      <c r="E14" s="15">
        <f t="shared" si="0"/>
        <v>1053.1063333333334</v>
      </c>
      <c r="F14" s="15" t="e">
        <f t="shared" si="0"/>
        <v>#REF!</v>
      </c>
      <c r="G14" s="15" t="e">
        <f t="shared" si="0"/>
        <v>#REF!</v>
      </c>
      <c r="H14" s="15" t="e">
        <f t="shared" si="0"/>
        <v>#REF!</v>
      </c>
      <c r="I14" s="15" t="e">
        <f t="shared" si="0"/>
        <v>#REF!</v>
      </c>
      <c r="J14" s="15" t="e">
        <f t="shared" si="0"/>
        <v>#REF!</v>
      </c>
      <c r="K14" s="13"/>
      <c r="L14" s="15">
        <f t="shared" si="0"/>
        <v>103.20026666666668</v>
      </c>
      <c r="M14" s="15">
        <f t="shared" si="0"/>
        <v>569.81366666666668</v>
      </c>
      <c r="N14" s="15" t="e">
        <f t="shared" si="0"/>
        <v>#REF!</v>
      </c>
      <c r="O14" s="15" t="e">
        <f t="shared" si="0"/>
        <v>#REF!</v>
      </c>
      <c r="P14" s="15" t="e">
        <f t="shared" si="0"/>
        <v>#REF!</v>
      </c>
      <c r="Q14" s="15" t="e">
        <f t="shared" si="0"/>
        <v>#REF!</v>
      </c>
      <c r="R14" s="15" t="e">
        <f t="shared" si="0"/>
        <v>#REF!</v>
      </c>
      <c r="S14" s="15" t="e">
        <f t="shared" si="0"/>
        <v>#REF!</v>
      </c>
      <c r="T14" s="15" t="e">
        <f t="shared" si="0"/>
        <v>#REF!</v>
      </c>
    </row>
    <row r="15" spans="1:20" ht="35.25" customHeight="1" x14ac:dyDescent="0.25">
      <c r="A15" s="16" t="s">
        <v>36</v>
      </c>
      <c r="B15" s="5">
        <v>13.6</v>
      </c>
      <c r="C15" s="5">
        <v>30.3</v>
      </c>
      <c r="D15" s="5">
        <v>53.7</v>
      </c>
      <c r="E15" s="5"/>
      <c r="F15" s="5"/>
      <c r="G15" s="5"/>
      <c r="H15" s="5"/>
      <c r="I15" s="5"/>
      <c r="J15" s="5"/>
      <c r="K15" s="5"/>
      <c r="L15" s="5">
        <v>13.7</v>
      </c>
      <c r="M15" s="5">
        <v>30.2</v>
      </c>
      <c r="N15" s="5">
        <v>53.3</v>
      </c>
      <c r="O15" s="5"/>
      <c r="P15" s="5"/>
      <c r="Q15" s="5"/>
      <c r="R15" s="5"/>
      <c r="S15" s="5"/>
      <c r="T15" s="5"/>
    </row>
    <row r="20" spans="7:7" x14ac:dyDescent="0.25">
      <c r="G20" s="17"/>
    </row>
  </sheetData>
  <mergeCells count="6">
    <mergeCell ref="S2:T2"/>
    <mergeCell ref="B2:E2"/>
    <mergeCell ref="F2:H2"/>
    <mergeCell ref="I2:J2"/>
    <mergeCell ref="L2:O2"/>
    <mergeCell ref="P2:R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A17" sqref="A17"/>
    </sheetView>
  </sheetViews>
  <sheetFormatPr defaultRowHeight="15" x14ac:dyDescent="0.25"/>
  <cols>
    <col min="1" max="1" width="34.42578125" customWidth="1"/>
    <col min="2" max="2" width="12.140625" customWidth="1"/>
    <col min="3" max="3" width="10.42578125" customWidth="1"/>
    <col min="4" max="4" width="5.140625" customWidth="1"/>
    <col min="5" max="5" width="3.42578125" customWidth="1"/>
    <col min="6" max="6" width="4.28515625" customWidth="1"/>
    <col min="7" max="7" width="4.7109375" customWidth="1"/>
    <col min="8" max="8" width="3.140625" customWidth="1"/>
    <col min="9" max="9" width="31.5703125" customWidth="1"/>
    <col min="10" max="10" width="8.28515625" customWidth="1"/>
    <col min="11" max="11" width="9.5703125" customWidth="1"/>
    <col min="12" max="12" width="4.28515625" customWidth="1"/>
    <col min="13" max="13" width="5.7109375" customWidth="1"/>
    <col min="14" max="14" width="4.5703125" customWidth="1"/>
    <col min="15" max="15" width="4.28515625" customWidth="1"/>
    <col min="16" max="16" width="3.85546875" customWidth="1"/>
    <col min="17" max="17" width="4.85546875" customWidth="1"/>
    <col min="18" max="19" width="4.28515625" customWidth="1"/>
    <col min="20" max="20" width="5.28515625" customWidth="1"/>
    <col min="21" max="21" width="4.7109375" customWidth="1"/>
    <col min="22" max="22" width="5.140625" customWidth="1"/>
  </cols>
  <sheetData>
    <row r="1" spans="1:23" x14ac:dyDescent="0.25">
      <c r="C1" s="3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8.75" x14ac:dyDescent="0.3">
      <c r="A2" s="29" t="s">
        <v>110</v>
      </c>
      <c r="B2" s="29"/>
      <c r="C2" s="29"/>
      <c r="I2" s="29" t="s">
        <v>110</v>
      </c>
      <c r="J2" s="29"/>
      <c r="K2" s="29"/>
    </row>
    <row r="3" spans="1:23" ht="18.75" x14ac:dyDescent="0.3">
      <c r="A3" s="29" t="s">
        <v>111</v>
      </c>
      <c r="B3" s="29"/>
      <c r="C3" s="29"/>
      <c r="I3" s="29" t="s">
        <v>111</v>
      </c>
      <c r="J3" s="29"/>
      <c r="K3" s="29"/>
    </row>
    <row r="4" spans="1:23" ht="18.75" x14ac:dyDescent="0.3">
      <c r="A4" s="29" t="s">
        <v>112</v>
      </c>
      <c r="B4" s="29"/>
      <c r="C4" s="29"/>
      <c r="I4" s="29" t="s">
        <v>112</v>
      </c>
      <c r="J4" s="29"/>
      <c r="K4" s="29"/>
    </row>
    <row r="5" spans="1:23" ht="20.25" x14ac:dyDescent="0.3">
      <c r="A5" s="274" t="s">
        <v>12</v>
      </c>
      <c r="B5" s="39"/>
      <c r="C5" s="29"/>
      <c r="I5" s="274" t="s">
        <v>115</v>
      </c>
      <c r="J5" s="39"/>
      <c r="K5" s="29"/>
    </row>
    <row r="6" spans="1:23" ht="18.75" x14ac:dyDescent="0.3">
      <c r="A6" s="234" t="s">
        <v>0</v>
      </c>
      <c r="B6" s="234" t="s">
        <v>9</v>
      </c>
      <c r="C6" s="234" t="s">
        <v>10</v>
      </c>
      <c r="I6" s="234" t="s">
        <v>0</v>
      </c>
      <c r="J6" s="240" t="s">
        <v>9</v>
      </c>
      <c r="K6" s="240" t="s">
        <v>10</v>
      </c>
    </row>
    <row r="7" spans="1:23" ht="18.75" x14ac:dyDescent="0.3">
      <c r="A7" s="234" t="s">
        <v>2</v>
      </c>
      <c r="B7" s="234" t="s">
        <v>14</v>
      </c>
      <c r="C7" s="234" t="s">
        <v>14</v>
      </c>
      <c r="I7" s="234" t="s">
        <v>2</v>
      </c>
      <c r="J7" s="241" t="s">
        <v>14</v>
      </c>
      <c r="K7" s="240" t="s">
        <v>14</v>
      </c>
    </row>
    <row r="8" spans="1:23" ht="18.75" x14ac:dyDescent="0.3">
      <c r="A8" s="234" t="s">
        <v>37</v>
      </c>
      <c r="B8" s="235">
        <v>150</v>
      </c>
      <c r="C8" s="235">
        <v>200</v>
      </c>
      <c r="I8" s="235" t="s">
        <v>73</v>
      </c>
      <c r="J8" s="242">
        <v>120</v>
      </c>
      <c r="K8" s="240">
        <v>200</v>
      </c>
    </row>
    <row r="9" spans="1:23" ht="18.75" x14ac:dyDescent="0.3">
      <c r="A9" s="234" t="s">
        <v>63</v>
      </c>
      <c r="B9" s="235">
        <v>150</v>
      </c>
      <c r="C9" s="235">
        <v>180</v>
      </c>
      <c r="I9" s="235" t="s">
        <v>71</v>
      </c>
      <c r="J9" s="235">
        <v>150</v>
      </c>
      <c r="K9" s="235">
        <v>180</v>
      </c>
    </row>
    <row r="10" spans="1:23" ht="18.75" x14ac:dyDescent="0.3">
      <c r="A10" s="278" t="s">
        <v>11</v>
      </c>
      <c r="B10" s="235"/>
      <c r="C10" s="235"/>
      <c r="I10" s="270" t="s">
        <v>11</v>
      </c>
      <c r="J10" s="235"/>
      <c r="K10" s="243"/>
    </row>
    <row r="11" spans="1:23" ht="18.75" x14ac:dyDescent="0.3">
      <c r="A11" s="234" t="s">
        <v>102</v>
      </c>
      <c r="B11" s="235">
        <v>150</v>
      </c>
      <c r="C11" s="235">
        <v>250</v>
      </c>
      <c r="I11" s="235" t="s">
        <v>60</v>
      </c>
      <c r="J11" s="235">
        <v>150</v>
      </c>
      <c r="K11" s="244">
        <v>250</v>
      </c>
    </row>
    <row r="12" spans="1:23" ht="18.75" x14ac:dyDescent="0.3">
      <c r="A12" s="234" t="s">
        <v>51</v>
      </c>
      <c r="B12" s="237">
        <v>50</v>
      </c>
      <c r="C12" s="235">
        <v>50</v>
      </c>
      <c r="I12" s="235" t="s">
        <v>42</v>
      </c>
      <c r="J12" s="235" t="s">
        <v>76</v>
      </c>
      <c r="K12" s="245" t="s">
        <v>77</v>
      </c>
    </row>
    <row r="13" spans="1:23" ht="18.75" x14ac:dyDescent="0.3">
      <c r="A13" s="234" t="s">
        <v>103</v>
      </c>
      <c r="B13" s="238">
        <v>100</v>
      </c>
      <c r="C13" s="235">
        <v>150</v>
      </c>
      <c r="I13" s="235" t="s">
        <v>43</v>
      </c>
      <c r="J13" s="235">
        <v>100</v>
      </c>
      <c r="K13" s="244">
        <v>150</v>
      </c>
    </row>
    <row r="14" spans="1:23" ht="18.75" x14ac:dyDescent="0.3">
      <c r="A14" s="234" t="s">
        <v>38</v>
      </c>
      <c r="B14" s="235">
        <v>30</v>
      </c>
      <c r="C14" s="235">
        <v>50</v>
      </c>
      <c r="I14" s="235" t="s">
        <v>56</v>
      </c>
      <c r="J14" s="235">
        <v>150</v>
      </c>
      <c r="K14" s="246">
        <v>180</v>
      </c>
    </row>
    <row r="15" spans="1:23" ht="18.75" x14ac:dyDescent="0.3">
      <c r="A15" s="234" t="s">
        <v>41</v>
      </c>
      <c r="B15" s="235">
        <v>150</v>
      </c>
      <c r="C15" s="235">
        <v>180</v>
      </c>
      <c r="I15" s="235" t="s">
        <v>24</v>
      </c>
      <c r="J15" s="240">
        <v>40</v>
      </c>
      <c r="K15" s="244">
        <v>70</v>
      </c>
    </row>
    <row r="16" spans="1:23" ht="18.75" x14ac:dyDescent="0.3">
      <c r="A16" s="234" t="s">
        <v>39</v>
      </c>
      <c r="B16" s="235">
        <v>40</v>
      </c>
      <c r="C16" s="235">
        <v>70</v>
      </c>
      <c r="I16" s="272" t="s">
        <v>20</v>
      </c>
      <c r="J16" s="235"/>
      <c r="K16" s="236"/>
    </row>
    <row r="17" spans="1:11" ht="18.75" x14ac:dyDescent="0.3">
      <c r="A17" s="279" t="s">
        <v>20</v>
      </c>
      <c r="B17" s="235"/>
      <c r="C17" s="236"/>
      <c r="I17" s="235" t="s">
        <v>70</v>
      </c>
      <c r="J17" s="237">
        <v>150</v>
      </c>
      <c r="K17" s="236">
        <v>180</v>
      </c>
    </row>
    <row r="18" spans="1:11" ht="18.75" x14ac:dyDescent="0.3">
      <c r="A18" s="234" t="s">
        <v>101</v>
      </c>
      <c r="B18" s="247" t="s">
        <v>99</v>
      </c>
      <c r="C18" s="236" t="s">
        <v>100</v>
      </c>
      <c r="I18" s="235" t="s">
        <v>44</v>
      </c>
      <c r="J18" s="235">
        <v>50</v>
      </c>
      <c r="K18" s="235">
        <v>70</v>
      </c>
    </row>
    <row r="19" spans="1:11" ht="20.25" customHeight="1" x14ac:dyDescent="0.3">
      <c r="A19" s="248" t="s">
        <v>25</v>
      </c>
      <c r="B19" s="247">
        <v>150</v>
      </c>
      <c r="C19" s="247">
        <v>180</v>
      </c>
    </row>
  </sheetData>
  <pageMargins left="0.7" right="0.7" top="0.75" bottom="0.75" header="0.3" footer="0.3"/>
  <pageSetup paperSize="9" scale="65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F16" sqref="F16"/>
    </sheetView>
  </sheetViews>
  <sheetFormatPr defaultRowHeight="15" x14ac:dyDescent="0.25"/>
  <cols>
    <col min="1" max="1" width="26.7109375" customWidth="1"/>
    <col min="6" max="6" width="30.140625" customWidth="1"/>
  </cols>
  <sheetData>
    <row r="1" spans="1:15" ht="18.75" x14ac:dyDescent="0.3">
      <c r="A1" s="29" t="s">
        <v>110</v>
      </c>
      <c r="B1" s="29"/>
      <c r="C1" s="28"/>
      <c r="D1" s="11"/>
      <c r="E1" s="11"/>
      <c r="F1" s="29" t="s">
        <v>110</v>
      </c>
      <c r="G1" s="29"/>
      <c r="H1" s="28"/>
      <c r="I1" s="11"/>
      <c r="J1" s="11"/>
      <c r="K1" s="11"/>
      <c r="L1" s="11"/>
      <c r="M1" s="11"/>
      <c r="N1" s="11"/>
      <c r="O1" s="20"/>
    </row>
    <row r="2" spans="1:15" ht="18.75" x14ac:dyDescent="0.3">
      <c r="A2" s="29" t="s">
        <v>111</v>
      </c>
      <c r="B2" s="29"/>
      <c r="C2" s="28"/>
      <c r="D2" s="11"/>
      <c r="E2" s="11"/>
      <c r="F2" s="29" t="s">
        <v>111</v>
      </c>
      <c r="G2" s="29"/>
      <c r="H2" s="28"/>
      <c r="I2" s="11"/>
      <c r="J2" s="11"/>
      <c r="K2" s="11"/>
      <c r="L2" s="11"/>
      <c r="M2" s="11"/>
      <c r="N2" s="11"/>
      <c r="O2" s="20"/>
    </row>
    <row r="3" spans="1:15" ht="18.75" x14ac:dyDescent="0.3">
      <c r="A3" s="29" t="s">
        <v>112</v>
      </c>
      <c r="B3" s="29"/>
      <c r="C3" s="28"/>
      <c r="D3" s="11"/>
      <c r="E3" s="11"/>
      <c r="F3" s="29" t="s">
        <v>112</v>
      </c>
      <c r="G3" s="29"/>
      <c r="H3" s="28"/>
      <c r="I3" s="11"/>
      <c r="J3" s="11"/>
      <c r="K3" s="11"/>
      <c r="L3" s="11"/>
      <c r="M3" s="11"/>
      <c r="N3" s="11"/>
      <c r="O3" s="20"/>
    </row>
    <row r="4" spans="1:15" ht="20.25" x14ac:dyDescent="0.3">
      <c r="A4" s="274" t="s">
        <v>26</v>
      </c>
      <c r="B4" s="39"/>
      <c r="C4" s="28"/>
      <c r="D4" s="11"/>
      <c r="E4" s="11"/>
      <c r="F4" s="276" t="s">
        <v>27</v>
      </c>
      <c r="G4" s="252"/>
      <c r="H4" s="28"/>
      <c r="I4" s="11"/>
      <c r="J4" s="11"/>
      <c r="K4" s="11"/>
      <c r="L4" s="11"/>
      <c r="M4" s="11"/>
      <c r="N4" s="11"/>
      <c r="O4" s="20"/>
    </row>
    <row r="5" spans="1:15" ht="18.75" x14ac:dyDescent="0.3">
      <c r="A5" s="249" t="s">
        <v>0</v>
      </c>
      <c r="B5" s="250" t="s">
        <v>9</v>
      </c>
      <c r="C5" s="250" t="s">
        <v>10</v>
      </c>
      <c r="D5" s="11"/>
      <c r="E5" s="11"/>
      <c r="F5" s="234" t="s">
        <v>0</v>
      </c>
      <c r="G5" s="241" t="s">
        <v>9</v>
      </c>
      <c r="H5" s="241" t="s">
        <v>10</v>
      </c>
      <c r="I5" s="11"/>
      <c r="J5" s="11"/>
      <c r="K5" s="11"/>
      <c r="L5" s="11"/>
      <c r="M5" s="11"/>
      <c r="N5" s="11"/>
      <c r="O5" s="20"/>
    </row>
    <row r="6" spans="1:15" ht="18.75" x14ac:dyDescent="0.3">
      <c r="A6" s="277" t="s">
        <v>2</v>
      </c>
      <c r="B6" s="250" t="s">
        <v>14</v>
      </c>
      <c r="C6" s="250" t="s">
        <v>14</v>
      </c>
      <c r="D6" s="11"/>
      <c r="E6" s="11"/>
      <c r="F6" s="277" t="s">
        <v>2</v>
      </c>
      <c r="G6" s="241" t="s">
        <v>14</v>
      </c>
      <c r="H6" s="241" t="s">
        <v>14</v>
      </c>
      <c r="I6" s="11"/>
      <c r="J6" s="11"/>
      <c r="K6" s="11"/>
      <c r="L6" s="11"/>
      <c r="M6" s="11"/>
      <c r="N6" s="11"/>
      <c r="O6" s="20"/>
    </row>
    <row r="7" spans="1:15" ht="18.75" x14ac:dyDescent="0.3">
      <c r="A7" s="235" t="s">
        <v>104</v>
      </c>
      <c r="B7" s="236">
        <v>120</v>
      </c>
      <c r="C7" s="236">
        <v>200</v>
      </c>
      <c r="D7" s="11"/>
      <c r="E7" s="11"/>
      <c r="F7" s="235" t="s">
        <v>105</v>
      </c>
      <c r="G7" s="240">
        <v>120</v>
      </c>
      <c r="H7" s="240">
        <v>200</v>
      </c>
      <c r="I7" s="11"/>
      <c r="J7" s="11"/>
      <c r="K7" s="11"/>
      <c r="L7" s="11"/>
      <c r="M7" s="11"/>
      <c r="N7" s="11"/>
      <c r="O7" s="20"/>
    </row>
    <row r="8" spans="1:15" ht="18.75" x14ac:dyDescent="0.3">
      <c r="A8" s="235" t="s">
        <v>63</v>
      </c>
      <c r="B8" s="236">
        <v>150</v>
      </c>
      <c r="C8" s="239">
        <v>180</v>
      </c>
      <c r="D8" s="11"/>
      <c r="E8" s="11"/>
      <c r="F8" s="235" t="s">
        <v>70</v>
      </c>
      <c r="G8" s="240">
        <v>150</v>
      </c>
      <c r="H8" s="236">
        <v>180</v>
      </c>
      <c r="I8" s="11"/>
      <c r="J8" s="11"/>
      <c r="K8" s="11"/>
      <c r="L8" s="11"/>
      <c r="M8" s="11"/>
      <c r="N8" s="11"/>
      <c r="O8" s="20"/>
    </row>
    <row r="9" spans="1:15" ht="18.75" x14ac:dyDescent="0.3">
      <c r="A9" s="235" t="s">
        <v>24</v>
      </c>
      <c r="B9" s="251">
        <v>30</v>
      </c>
      <c r="C9" s="236">
        <v>40</v>
      </c>
      <c r="D9" s="11"/>
      <c r="E9" s="11"/>
      <c r="F9" s="235" t="s">
        <v>24</v>
      </c>
      <c r="G9" s="253">
        <v>30</v>
      </c>
      <c r="H9" s="240">
        <v>40</v>
      </c>
      <c r="I9" s="11"/>
      <c r="J9" s="11"/>
      <c r="K9" s="11"/>
      <c r="L9" s="11"/>
      <c r="M9" s="11"/>
      <c r="N9" s="11"/>
      <c r="O9" s="20"/>
    </row>
    <row r="10" spans="1:15" ht="18.75" x14ac:dyDescent="0.3">
      <c r="A10" s="270" t="s">
        <v>11</v>
      </c>
      <c r="B10" s="236"/>
      <c r="C10" s="236"/>
      <c r="D10" s="11"/>
      <c r="E10" s="11"/>
      <c r="F10" s="270" t="s">
        <v>11</v>
      </c>
      <c r="G10" s="235"/>
      <c r="H10" s="236"/>
      <c r="I10" s="11"/>
      <c r="J10" s="11"/>
      <c r="K10" s="11"/>
      <c r="L10" s="11"/>
      <c r="M10" s="11"/>
      <c r="N10" s="11"/>
      <c r="O10" s="20"/>
    </row>
    <row r="11" spans="1:15" ht="18.75" x14ac:dyDescent="0.3">
      <c r="A11" s="235" t="s">
        <v>74</v>
      </c>
      <c r="B11" s="236">
        <v>150</v>
      </c>
      <c r="C11" s="236">
        <v>250</v>
      </c>
      <c r="D11" s="11"/>
      <c r="E11" s="11"/>
      <c r="F11" s="255" t="s">
        <v>50</v>
      </c>
      <c r="G11" s="240">
        <v>150</v>
      </c>
      <c r="H11" s="254">
        <v>250</v>
      </c>
      <c r="I11" s="11"/>
      <c r="J11" s="11"/>
      <c r="K11" s="11"/>
      <c r="L11" s="11"/>
      <c r="M11" s="11"/>
      <c r="N11" s="11"/>
      <c r="O11" s="20"/>
    </row>
    <row r="12" spans="1:15" ht="18.75" x14ac:dyDescent="0.3">
      <c r="A12" s="235" t="s">
        <v>46</v>
      </c>
      <c r="B12" s="236" t="s">
        <v>80</v>
      </c>
      <c r="C12" s="236" t="s">
        <v>78</v>
      </c>
      <c r="D12" s="11"/>
      <c r="E12" s="11"/>
      <c r="F12" s="235" t="s">
        <v>67</v>
      </c>
      <c r="G12" s="235">
        <v>50</v>
      </c>
      <c r="H12" s="236">
        <v>70</v>
      </c>
      <c r="I12" s="11"/>
      <c r="J12" s="11"/>
      <c r="K12" s="11"/>
      <c r="L12" s="11"/>
      <c r="M12" s="11"/>
      <c r="N12" s="11"/>
      <c r="O12" s="20"/>
    </row>
    <row r="13" spans="1:15" ht="18.75" x14ac:dyDescent="0.3">
      <c r="A13" s="235" t="s">
        <v>62</v>
      </c>
      <c r="B13" s="236">
        <v>150</v>
      </c>
      <c r="C13" s="236">
        <v>180</v>
      </c>
      <c r="D13" s="11"/>
      <c r="E13" s="11"/>
      <c r="F13" s="235" t="s">
        <v>28</v>
      </c>
      <c r="G13" s="235">
        <v>100</v>
      </c>
      <c r="H13" s="236">
        <v>150</v>
      </c>
      <c r="I13" s="11"/>
      <c r="J13" s="11"/>
      <c r="K13" s="11"/>
      <c r="L13" s="11"/>
      <c r="M13" s="11"/>
      <c r="N13" s="11"/>
      <c r="O13" s="20"/>
    </row>
    <row r="14" spans="1:15" ht="18.75" x14ac:dyDescent="0.3">
      <c r="A14" s="235" t="s">
        <v>39</v>
      </c>
      <c r="B14" s="236">
        <v>40</v>
      </c>
      <c r="C14" s="236">
        <v>70</v>
      </c>
      <c r="D14" s="11"/>
      <c r="E14" s="11"/>
      <c r="F14" s="235" t="s">
        <v>56</v>
      </c>
      <c r="G14" s="235">
        <v>150</v>
      </c>
      <c r="H14" s="256">
        <v>180</v>
      </c>
      <c r="I14" s="11"/>
      <c r="J14" s="11"/>
      <c r="K14" s="11"/>
      <c r="L14" s="11"/>
      <c r="M14" s="11"/>
      <c r="N14" s="11"/>
      <c r="O14" s="20"/>
    </row>
    <row r="15" spans="1:15" ht="18.75" x14ac:dyDescent="0.3">
      <c r="A15" s="272" t="s">
        <v>20</v>
      </c>
      <c r="B15" s="236"/>
      <c r="C15" s="236"/>
      <c r="D15" s="11"/>
      <c r="E15" s="11"/>
      <c r="F15" s="235" t="s">
        <v>39</v>
      </c>
      <c r="G15" s="240">
        <v>40</v>
      </c>
      <c r="H15" s="236">
        <v>70</v>
      </c>
      <c r="I15" s="11"/>
      <c r="J15" s="11"/>
      <c r="K15" s="11"/>
      <c r="L15" s="11"/>
      <c r="M15" s="11"/>
      <c r="N15" s="11"/>
      <c r="O15" s="20"/>
    </row>
    <row r="16" spans="1:15" ht="18.75" x14ac:dyDescent="0.3">
      <c r="A16" s="235" t="s">
        <v>48</v>
      </c>
      <c r="B16" s="236">
        <v>150</v>
      </c>
      <c r="C16" s="236">
        <v>180</v>
      </c>
      <c r="D16" s="11"/>
      <c r="E16" s="11"/>
      <c r="F16" s="272" t="s">
        <v>20</v>
      </c>
      <c r="G16" s="235"/>
      <c r="H16" s="236"/>
      <c r="I16" s="11"/>
      <c r="J16" s="11"/>
      <c r="K16" s="11"/>
      <c r="L16" s="11"/>
      <c r="M16" s="11"/>
      <c r="N16" s="11"/>
      <c r="O16" s="20"/>
    </row>
    <row r="17" spans="1:15" ht="18.75" x14ac:dyDescent="0.3">
      <c r="A17" s="235" t="s">
        <v>59</v>
      </c>
      <c r="B17" s="236">
        <v>50</v>
      </c>
      <c r="C17" s="236">
        <v>70</v>
      </c>
      <c r="D17" s="11"/>
      <c r="E17" s="11"/>
      <c r="F17" s="235" t="s">
        <v>52</v>
      </c>
      <c r="G17" s="235">
        <v>7</v>
      </c>
      <c r="H17" s="236">
        <v>10</v>
      </c>
      <c r="I17" s="11"/>
      <c r="J17" s="11"/>
      <c r="K17" s="11"/>
      <c r="L17" s="11"/>
      <c r="M17" s="11"/>
      <c r="N17" s="11"/>
      <c r="O17" s="20"/>
    </row>
    <row r="18" spans="1:15" ht="18.75" x14ac:dyDescent="0.3">
      <c r="A18" s="36"/>
      <c r="B18" s="36"/>
      <c r="C18" s="11"/>
      <c r="D18" s="11"/>
      <c r="E18" s="11"/>
      <c r="F18" s="235" t="s">
        <v>23</v>
      </c>
      <c r="G18" s="253">
        <v>5</v>
      </c>
      <c r="H18" s="254">
        <v>5</v>
      </c>
      <c r="I18" s="11"/>
      <c r="J18" s="11"/>
      <c r="K18" s="11"/>
      <c r="L18" s="11"/>
      <c r="M18" s="11"/>
      <c r="N18" s="11"/>
      <c r="O18" s="20"/>
    </row>
    <row r="19" spans="1:15" ht="18.75" x14ac:dyDescent="0.3">
      <c r="A19" s="19"/>
      <c r="B19" s="11"/>
      <c r="C19" s="11"/>
      <c r="D19" s="11"/>
      <c r="E19" s="11"/>
      <c r="F19" s="235" t="s">
        <v>39</v>
      </c>
      <c r="G19" s="253">
        <v>30</v>
      </c>
      <c r="H19" s="254">
        <v>40</v>
      </c>
      <c r="I19" s="11"/>
      <c r="J19" s="11"/>
      <c r="K19" s="11"/>
      <c r="L19" s="11"/>
      <c r="M19" s="11"/>
      <c r="N19" s="11"/>
      <c r="O19" s="20"/>
    </row>
    <row r="20" spans="1:15" ht="18.75" x14ac:dyDescent="0.3">
      <c r="A20" s="19"/>
      <c r="B20" s="11"/>
      <c r="C20" s="11"/>
      <c r="D20" s="11"/>
      <c r="E20" s="11"/>
      <c r="F20" s="235" t="s">
        <v>25</v>
      </c>
      <c r="G20" s="235">
        <v>150</v>
      </c>
      <c r="H20" s="236">
        <v>180</v>
      </c>
      <c r="I20" s="11"/>
      <c r="J20" s="11"/>
      <c r="K20" s="11"/>
      <c r="L20" s="11"/>
      <c r="M20" s="11"/>
      <c r="N20" s="11"/>
      <c r="O20" s="20"/>
    </row>
    <row r="21" spans="1:15" x14ac:dyDescent="0.25">
      <c r="A21" s="19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20"/>
    </row>
    <row r="22" spans="1:15" x14ac:dyDescent="0.25">
      <c r="A22" s="19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20"/>
    </row>
    <row r="23" spans="1:15" x14ac:dyDescent="0.25">
      <c r="A23" s="19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20"/>
    </row>
    <row r="24" spans="1:15" x14ac:dyDescent="0.25">
      <c r="A24" s="19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20"/>
    </row>
    <row r="25" spans="1:15" x14ac:dyDescent="0.25">
      <c r="A25" s="19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20"/>
    </row>
    <row r="26" spans="1:15" x14ac:dyDescent="0.25">
      <c r="A26" s="19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20"/>
    </row>
    <row r="27" spans="1:15" x14ac:dyDescent="0.25">
      <c r="A27" s="19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20"/>
    </row>
    <row r="28" spans="1:15" x14ac:dyDescent="0.25">
      <c r="A28" s="19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20"/>
    </row>
    <row r="29" spans="1:15" x14ac:dyDescent="0.25">
      <c r="A29" s="19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20"/>
    </row>
    <row r="30" spans="1:15" x14ac:dyDescent="0.25">
      <c r="A30" s="19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20"/>
    </row>
    <row r="31" spans="1:15" x14ac:dyDescent="0.25">
      <c r="A31" s="19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20"/>
    </row>
    <row r="32" spans="1:15" x14ac:dyDescent="0.25">
      <c r="A32" s="19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20"/>
    </row>
    <row r="33" spans="1:15" x14ac:dyDescent="0.25">
      <c r="A33" s="19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20"/>
    </row>
    <row r="34" spans="1:15" x14ac:dyDescent="0.25">
      <c r="A34" s="19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20"/>
    </row>
    <row r="35" spans="1:15" x14ac:dyDescent="0.25">
      <c r="A35" s="19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20"/>
    </row>
    <row r="36" spans="1:15" x14ac:dyDescent="0.25">
      <c r="A36" s="19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20"/>
    </row>
    <row r="37" spans="1:15" x14ac:dyDescent="0.25">
      <c r="A37" s="19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20"/>
    </row>
    <row r="38" spans="1:15" x14ac:dyDescent="0.25">
      <c r="A38" s="21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22"/>
    </row>
  </sheetData>
  <pageMargins left="0.7" right="0.7" top="0.75" bottom="0.75" header="0.3" footer="0.3"/>
  <pageSetup paperSize="9" scale="56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workbookViewId="0">
      <selection activeCell="L12" sqref="L12"/>
    </sheetView>
  </sheetViews>
  <sheetFormatPr defaultRowHeight="15" x14ac:dyDescent="0.25"/>
  <cols>
    <col min="2" max="2" width="37.5703125" customWidth="1"/>
    <col min="3" max="3" width="7.85546875" customWidth="1"/>
    <col min="7" max="7" width="30.28515625" customWidth="1"/>
  </cols>
  <sheetData>
    <row r="2" spans="2:9" ht="18.75" x14ac:dyDescent="0.3">
      <c r="B2" s="29" t="s">
        <v>110</v>
      </c>
      <c r="C2" s="29"/>
      <c r="D2" s="29"/>
      <c r="G2" s="29" t="s">
        <v>110</v>
      </c>
      <c r="H2" s="29"/>
    </row>
    <row r="3" spans="2:9" ht="18.75" x14ac:dyDescent="0.3">
      <c r="B3" s="29" t="s">
        <v>111</v>
      </c>
      <c r="C3" s="29"/>
      <c r="D3" s="29"/>
      <c r="G3" s="29" t="s">
        <v>111</v>
      </c>
      <c r="H3" s="29"/>
    </row>
    <row r="4" spans="2:9" ht="18.75" x14ac:dyDescent="0.3">
      <c r="B4" s="29" t="s">
        <v>112</v>
      </c>
      <c r="C4" s="29"/>
      <c r="D4" s="29"/>
      <c r="G4" s="29" t="s">
        <v>112</v>
      </c>
      <c r="H4" s="29"/>
    </row>
    <row r="5" spans="2:9" ht="20.25" x14ac:dyDescent="0.3">
      <c r="B5" s="275" t="s">
        <v>106</v>
      </c>
      <c r="C5" s="29"/>
      <c r="D5" s="29"/>
      <c r="G5" s="273" t="s">
        <v>29</v>
      </c>
      <c r="H5" s="260"/>
    </row>
    <row r="6" spans="2:9" ht="18.75" x14ac:dyDescent="0.3">
      <c r="B6" s="249" t="s">
        <v>0</v>
      </c>
      <c r="C6" s="250" t="s">
        <v>9</v>
      </c>
      <c r="D6" s="250" t="s">
        <v>10</v>
      </c>
      <c r="G6" s="236" t="s">
        <v>0</v>
      </c>
      <c r="H6" s="236" t="s">
        <v>9</v>
      </c>
      <c r="I6" s="236" t="s">
        <v>10</v>
      </c>
    </row>
    <row r="7" spans="2:9" ht="18.75" x14ac:dyDescent="0.3">
      <c r="B7" s="267" t="s">
        <v>2</v>
      </c>
      <c r="C7" s="236" t="s">
        <v>14</v>
      </c>
      <c r="D7" s="236" t="s">
        <v>14</v>
      </c>
      <c r="G7" s="267" t="s">
        <v>2</v>
      </c>
      <c r="H7" s="236" t="s">
        <v>14</v>
      </c>
      <c r="I7" s="236" t="s">
        <v>14</v>
      </c>
    </row>
    <row r="8" spans="2:9" ht="18.75" x14ac:dyDescent="0.3">
      <c r="B8" s="236" t="s">
        <v>49</v>
      </c>
      <c r="C8" s="236">
        <v>120</v>
      </c>
      <c r="D8" s="236">
        <v>200</v>
      </c>
      <c r="G8" s="236" t="s">
        <v>54</v>
      </c>
      <c r="H8" s="236">
        <v>150</v>
      </c>
      <c r="I8" s="236">
        <v>200</v>
      </c>
    </row>
    <row r="9" spans="2:9" ht="18.75" x14ac:dyDescent="0.3">
      <c r="B9" s="236" t="s">
        <v>63</v>
      </c>
      <c r="C9" s="236">
        <v>150</v>
      </c>
      <c r="D9" s="236">
        <v>180</v>
      </c>
      <c r="G9" s="236" t="s">
        <v>70</v>
      </c>
      <c r="H9" s="236">
        <v>150</v>
      </c>
      <c r="I9" s="236">
        <v>180</v>
      </c>
    </row>
    <row r="10" spans="2:9" ht="18.75" x14ac:dyDescent="0.3">
      <c r="B10" s="236" t="s">
        <v>24</v>
      </c>
      <c r="C10" s="251">
        <v>30</v>
      </c>
      <c r="D10" s="236">
        <v>40</v>
      </c>
      <c r="G10" s="269" t="s">
        <v>11</v>
      </c>
      <c r="H10" s="236"/>
      <c r="I10" s="236"/>
    </row>
    <row r="11" spans="2:9" ht="37.5" x14ac:dyDescent="0.3">
      <c r="B11" s="269" t="s">
        <v>11</v>
      </c>
      <c r="C11" s="236"/>
      <c r="D11" s="236"/>
      <c r="G11" s="258" t="s">
        <v>55</v>
      </c>
      <c r="H11" s="236">
        <v>150</v>
      </c>
      <c r="I11" s="236">
        <v>250</v>
      </c>
    </row>
    <row r="12" spans="2:9" ht="18.75" x14ac:dyDescent="0.3">
      <c r="B12" s="258" t="s">
        <v>65</v>
      </c>
      <c r="C12" s="236">
        <v>150</v>
      </c>
      <c r="D12" s="259">
        <v>250</v>
      </c>
      <c r="G12" s="236" t="s">
        <v>84</v>
      </c>
      <c r="H12" s="236">
        <v>100</v>
      </c>
      <c r="I12" s="236">
        <v>150</v>
      </c>
    </row>
    <row r="13" spans="2:9" ht="18.75" x14ac:dyDescent="0.3">
      <c r="B13" s="258" t="s">
        <v>66</v>
      </c>
      <c r="C13" s="236" t="s">
        <v>80</v>
      </c>
      <c r="D13" s="236" t="s">
        <v>82</v>
      </c>
      <c r="G13" s="236" t="s">
        <v>38</v>
      </c>
      <c r="H13" s="236">
        <v>30</v>
      </c>
      <c r="I13" s="236">
        <v>50</v>
      </c>
    </row>
    <row r="14" spans="2:9" ht="18.75" x14ac:dyDescent="0.3">
      <c r="B14" s="236" t="s">
        <v>71</v>
      </c>
      <c r="C14" s="257">
        <v>150</v>
      </c>
      <c r="D14" s="236">
        <v>180</v>
      </c>
      <c r="G14" s="258" t="s">
        <v>85</v>
      </c>
      <c r="H14" s="236">
        <v>50</v>
      </c>
      <c r="I14" s="236">
        <v>70</v>
      </c>
    </row>
    <row r="15" spans="2:9" ht="18.75" x14ac:dyDescent="0.3">
      <c r="B15" s="236" t="s">
        <v>39</v>
      </c>
      <c r="C15" s="244">
        <v>40</v>
      </c>
      <c r="D15" s="236">
        <v>70</v>
      </c>
      <c r="G15" s="236" t="s">
        <v>41</v>
      </c>
      <c r="H15" s="236">
        <v>150</v>
      </c>
      <c r="I15" s="236">
        <v>180</v>
      </c>
    </row>
    <row r="16" spans="2:9" ht="18.75" x14ac:dyDescent="0.3">
      <c r="B16" s="271" t="s">
        <v>20</v>
      </c>
      <c r="C16" s="236"/>
      <c r="D16" s="236"/>
      <c r="G16" s="236" t="s">
        <v>39</v>
      </c>
      <c r="H16" s="236">
        <v>40</v>
      </c>
      <c r="I16" s="236">
        <v>70</v>
      </c>
    </row>
    <row r="17" spans="2:9" ht="18.75" x14ac:dyDescent="0.3">
      <c r="B17" s="236" t="s">
        <v>53</v>
      </c>
      <c r="C17" s="236" t="s">
        <v>81</v>
      </c>
      <c r="D17" s="236" t="s">
        <v>83</v>
      </c>
      <c r="G17" s="271" t="s">
        <v>20</v>
      </c>
      <c r="H17" s="236"/>
      <c r="I17" s="236"/>
    </row>
    <row r="18" spans="2:9" ht="18.75" x14ac:dyDescent="0.3">
      <c r="B18" s="236" t="s">
        <v>47</v>
      </c>
      <c r="C18" s="245">
        <v>150</v>
      </c>
      <c r="D18" s="236">
        <v>180</v>
      </c>
      <c r="G18" s="236" t="s">
        <v>57</v>
      </c>
      <c r="H18" s="236" t="s">
        <v>75</v>
      </c>
      <c r="I18" s="236" t="s">
        <v>40</v>
      </c>
    </row>
    <row r="19" spans="2:9" ht="18.75" x14ac:dyDescent="0.3">
      <c r="G19" s="236" t="s">
        <v>25</v>
      </c>
      <c r="H19" s="236">
        <v>150</v>
      </c>
      <c r="I19" s="236">
        <v>180</v>
      </c>
    </row>
  </sheetData>
  <pageMargins left="0.7" right="0.7" top="0.75" bottom="0.75" header="0.3" footer="0.3"/>
  <pageSetup paperSize="9" scale="55" orientation="portrait" horizontalDpi="0" verticalDpi="0" r:id="rId1"/>
  <colBreaks count="1" manualBreakCount="1">
    <brk id="12" max="26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topLeftCell="A10" workbookViewId="0">
      <selection activeCell="L9" sqref="L9"/>
    </sheetView>
  </sheetViews>
  <sheetFormatPr defaultRowHeight="15" x14ac:dyDescent="0.25"/>
  <cols>
    <col min="2" max="2" width="29.42578125" customWidth="1"/>
    <col min="8" max="8" width="33.42578125" customWidth="1"/>
  </cols>
  <sheetData>
    <row r="2" spans="2:10" ht="18.75" x14ac:dyDescent="0.3">
      <c r="B2" s="29" t="s">
        <v>110</v>
      </c>
      <c r="C2" s="252"/>
      <c r="H2" s="41" t="s">
        <v>110</v>
      </c>
      <c r="I2" s="39"/>
    </row>
    <row r="3" spans="2:10" ht="18.75" x14ac:dyDescent="0.3">
      <c r="B3" s="29" t="s">
        <v>111</v>
      </c>
      <c r="C3" s="252"/>
      <c r="H3" s="41" t="s">
        <v>111</v>
      </c>
      <c r="I3" s="39"/>
    </row>
    <row r="4" spans="2:10" ht="18.75" x14ac:dyDescent="0.3">
      <c r="B4" s="29" t="s">
        <v>112</v>
      </c>
      <c r="C4" s="252"/>
      <c r="H4" s="41" t="s">
        <v>112</v>
      </c>
      <c r="I4" s="39"/>
    </row>
    <row r="5" spans="2:10" ht="20.25" x14ac:dyDescent="0.3">
      <c r="B5" s="252"/>
      <c r="C5" s="252"/>
      <c r="H5" s="274" t="s">
        <v>114</v>
      </c>
      <c r="I5" s="39"/>
    </row>
    <row r="6" spans="2:10" ht="20.25" x14ac:dyDescent="0.3">
      <c r="B6" s="273" t="s">
        <v>30</v>
      </c>
      <c r="C6" s="260"/>
      <c r="H6" s="235" t="s">
        <v>0</v>
      </c>
      <c r="I6" s="235" t="s">
        <v>9</v>
      </c>
      <c r="J6" s="235" t="s">
        <v>10</v>
      </c>
    </row>
    <row r="7" spans="2:10" ht="18.75" x14ac:dyDescent="0.3">
      <c r="B7" s="236" t="s">
        <v>0</v>
      </c>
      <c r="C7" s="236" t="s">
        <v>9</v>
      </c>
      <c r="D7" s="236" t="s">
        <v>10</v>
      </c>
      <c r="H7" s="268" t="s">
        <v>2</v>
      </c>
      <c r="I7" s="235" t="s">
        <v>14</v>
      </c>
      <c r="J7" s="262" t="s">
        <v>14</v>
      </c>
    </row>
    <row r="8" spans="2:10" ht="18.75" x14ac:dyDescent="0.3">
      <c r="B8" s="267" t="s">
        <v>2</v>
      </c>
      <c r="C8" s="236" t="s">
        <v>14</v>
      </c>
      <c r="D8" s="236" t="s">
        <v>14</v>
      </c>
      <c r="H8" s="235" t="s">
        <v>68</v>
      </c>
      <c r="I8" s="265" t="s">
        <v>98</v>
      </c>
      <c r="J8" s="263" t="s">
        <v>98</v>
      </c>
    </row>
    <row r="9" spans="2:10" ht="18.75" x14ac:dyDescent="0.3">
      <c r="B9" s="236" t="s">
        <v>79</v>
      </c>
      <c r="C9" s="236">
        <v>120</v>
      </c>
      <c r="D9" s="236">
        <v>200</v>
      </c>
      <c r="H9" s="235" t="s">
        <v>70</v>
      </c>
      <c r="I9" s="235">
        <v>150</v>
      </c>
      <c r="J9" s="239">
        <v>180</v>
      </c>
    </row>
    <row r="10" spans="2:10" ht="18.75" x14ac:dyDescent="0.3">
      <c r="B10" s="236" t="s">
        <v>63</v>
      </c>
      <c r="C10" s="236">
        <v>150</v>
      </c>
      <c r="D10" s="236">
        <v>180</v>
      </c>
      <c r="H10" s="235" t="s">
        <v>69</v>
      </c>
      <c r="I10" s="238">
        <v>40</v>
      </c>
      <c r="J10" s="236">
        <v>50</v>
      </c>
    </row>
    <row r="11" spans="2:10" ht="18.75" x14ac:dyDescent="0.3">
      <c r="B11" s="236" t="s">
        <v>24</v>
      </c>
      <c r="C11" s="251">
        <v>30</v>
      </c>
      <c r="D11" s="236">
        <v>40</v>
      </c>
      <c r="H11" s="235" t="s">
        <v>24</v>
      </c>
      <c r="I11" s="266">
        <v>30</v>
      </c>
      <c r="J11" s="238">
        <v>40</v>
      </c>
    </row>
    <row r="12" spans="2:10" ht="18.75" x14ac:dyDescent="0.3">
      <c r="B12" s="269" t="s">
        <v>11</v>
      </c>
      <c r="C12" s="236"/>
      <c r="D12" s="236"/>
      <c r="H12" s="270" t="s">
        <v>11</v>
      </c>
      <c r="I12" s="235"/>
      <c r="J12" s="236"/>
    </row>
    <row r="13" spans="2:10" ht="18.75" x14ac:dyDescent="0.3">
      <c r="B13" s="258" t="s">
        <v>58</v>
      </c>
      <c r="C13" s="259">
        <v>150</v>
      </c>
      <c r="D13" s="259">
        <v>250</v>
      </c>
      <c r="H13" s="255" t="s">
        <v>88</v>
      </c>
      <c r="I13" s="235">
        <v>150</v>
      </c>
      <c r="J13" s="236">
        <v>250</v>
      </c>
    </row>
    <row r="14" spans="2:10" ht="37.5" x14ac:dyDescent="0.3">
      <c r="B14" s="258" t="s">
        <v>67</v>
      </c>
      <c r="C14" s="236" t="s">
        <v>96</v>
      </c>
      <c r="D14" s="236" t="s">
        <v>97</v>
      </c>
      <c r="H14" s="235" t="s">
        <v>107</v>
      </c>
      <c r="I14" s="235">
        <v>100</v>
      </c>
      <c r="J14" s="236">
        <v>150</v>
      </c>
    </row>
    <row r="15" spans="2:10" ht="18.75" x14ac:dyDescent="0.3">
      <c r="B15" s="236" t="s">
        <v>43</v>
      </c>
      <c r="C15" s="236">
        <v>100</v>
      </c>
      <c r="D15" s="264">
        <v>150</v>
      </c>
      <c r="H15" s="235" t="s">
        <v>51</v>
      </c>
      <c r="I15" s="235">
        <v>50</v>
      </c>
      <c r="J15" s="244">
        <v>50</v>
      </c>
    </row>
    <row r="16" spans="2:10" ht="18.75" x14ac:dyDescent="0.3">
      <c r="B16" s="236" t="s">
        <v>56</v>
      </c>
      <c r="C16" s="259">
        <v>150</v>
      </c>
      <c r="D16" s="236">
        <v>180</v>
      </c>
      <c r="H16" s="235" t="s">
        <v>38</v>
      </c>
      <c r="I16" s="235">
        <v>30</v>
      </c>
      <c r="J16" s="245">
        <v>50</v>
      </c>
    </row>
    <row r="17" spans="2:10" ht="18.75" x14ac:dyDescent="0.3">
      <c r="B17" s="236" t="s">
        <v>39</v>
      </c>
      <c r="C17" s="236">
        <v>40</v>
      </c>
      <c r="D17" s="236">
        <v>70</v>
      </c>
      <c r="H17" s="235" t="s">
        <v>62</v>
      </c>
      <c r="I17" s="235">
        <v>150</v>
      </c>
      <c r="J17" s="236">
        <v>180</v>
      </c>
    </row>
    <row r="18" spans="2:10" ht="18.75" x14ac:dyDescent="0.3">
      <c r="B18" s="271" t="s">
        <v>20</v>
      </c>
      <c r="C18" s="259"/>
      <c r="D18" s="259"/>
      <c r="H18" s="235" t="s">
        <v>64</v>
      </c>
      <c r="I18" s="235">
        <v>40</v>
      </c>
      <c r="J18" s="236">
        <v>70</v>
      </c>
    </row>
    <row r="19" spans="2:10" ht="18.75" x14ac:dyDescent="0.3">
      <c r="B19" s="257" t="s">
        <v>71</v>
      </c>
      <c r="C19" s="236">
        <v>150</v>
      </c>
      <c r="D19" s="236">
        <v>180</v>
      </c>
      <c r="H19" s="272" t="s">
        <v>20</v>
      </c>
      <c r="I19" s="235"/>
      <c r="J19" s="236"/>
    </row>
    <row r="20" spans="2:10" ht="18.75" x14ac:dyDescent="0.3">
      <c r="B20" s="236" t="s">
        <v>59</v>
      </c>
      <c r="C20" s="239">
        <v>50</v>
      </c>
      <c r="D20" s="239">
        <v>70</v>
      </c>
      <c r="H20" s="235" t="s">
        <v>44</v>
      </c>
      <c r="I20" s="235">
        <v>50</v>
      </c>
      <c r="J20" s="236">
        <v>70</v>
      </c>
    </row>
    <row r="21" spans="2:10" ht="18.75" x14ac:dyDescent="0.3">
      <c r="C21" s="261"/>
      <c r="H21" s="235" t="s">
        <v>48</v>
      </c>
      <c r="I21" s="235">
        <v>150</v>
      </c>
      <c r="J21" s="236">
        <v>180</v>
      </c>
    </row>
  </sheetData>
  <pageMargins left="0.7" right="0.7" top="0.75" bottom="0.75" header="0.3" footer="0.3"/>
  <pageSetup paperSize="9" scale="50" orientation="portrait" horizontalDpi="0" verticalDpi="0" r:id="rId1"/>
  <colBreaks count="1" manualBreakCount="1">
    <brk id="17" max="37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view="pageBreakPreview" zoomScale="60" workbookViewId="0">
      <selection activeCell="H17" sqref="H17"/>
    </sheetView>
  </sheetViews>
  <sheetFormatPr defaultRowHeight="15" x14ac:dyDescent="0.25"/>
  <cols>
    <col min="2" max="2" width="32.7109375" customWidth="1"/>
    <col min="8" max="8" width="32.7109375" customWidth="1"/>
  </cols>
  <sheetData>
    <row r="2" spans="2:10" ht="18.75" x14ac:dyDescent="0.3">
      <c r="B2" s="41" t="s">
        <v>110</v>
      </c>
      <c r="C2" s="39"/>
      <c r="H2" s="41" t="s">
        <v>110</v>
      </c>
      <c r="I2" s="39"/>
    </row>
    <row r="3" spans="2:10" ht="18.75" x14ac:dyDescent="0.3">
      <c r="B3" s="41" t="s">
        <v>111</v>
      </c>
      <c r="C3" s="39"/>
      <c r="H3" s="41" t="s">
        <v>111</v>
      </c>
      <c r="I3" s="39"/>
    </row>
    <row r="4" spans="2:10" ht="18.75" x14ac:dyDescent="0.3">
      <c r="B4" s="41" t="s">
        <v>112</v>
      </c>
      <c r="C4" s="39"/>
      <c r="H4" s="41" t="s">
        <v>112</v>
      </c>
      <c r="I4" s="39"/>
    </row>
    <row r="5" spans="2:10" ht="20.25" x14ac:dyDescent="0.3">
      <c r="B5" s="39"/>
      <c r="C5" s="39"/>
      <c r="H5" s="274" t="s">
        <v>33</v>
      </c>
      <c r="I5" s="39"/>
    </row>
    <row r="6" spans="2:10" ht="20.25" x14ac:dyDescent="0.3">
      <c r="B6" s="273" t="s">
        <v>32</v>
      </c>
      <c r="C6" s="260"/>
      <c r="H6" s="235" t="s">
        <v>0</v>
      </c>
      <c r="I6" s="235" t="s">
        <v>9</v>
      </c>
      <c r="J6" s="235" t="s">
        <v>10</v>
      </c>
    </row>
    <row r="7" spans="2:10" ht="18.75" x14ac:dyDescent="0.3">
      <c r="B7" s="236" t="s">
        <v>0</v>
      </c>
      <c r="C7" s="236" t="s">
        <v>9</v>
      </c>
      <c r="D7" s="236" t="s">
        <v>10</v>
      </c>
      <c r="H7" s="268" t="s">
        <v>2</v>
      </c>
      <c r="I7" s="235" t="s">
        <v>14</v>
      </c>
      <c r="J7" s="235" t="s">
        <v>14</v>
      </c>
    </row>
    <row r="8" spans="2:10" ht="18.75" x14ac:dyDescent="0.3">
      <c r="B8" s="267" t="s">
        <v>2</v>
      </c>
      <c r="C8" s="236" t="s">
        <v>14</v>
      </c>
      <c r="D8" s="236" t="s">
        <v>14</v>
      </c>
      <c r="H8" s="235" t="s">
        <v>72</v>
      </c>
      <c r="I8" s="235">
        <v>120</v>
      </c>
      <c r="J8" s="235">
        <v>200</v>
      </c>
    </row>
    <row r="9" spans="2:10" ht="18.75" x14ac:dyDescent="0.3">
      <c r="B9" s="236" t="s">
        <v>108</v>
      </c>
      <c r="C9" s="236">
        <v>120</v>
      </c>
      <c r="D9" s="236">
        <v>200</v>
      </c>
      <c r="H9" s="235" t="s">
        <v>70</v>
      </c>
      <c r="I9" s="235">
        <v>150</v>
      </c>
      <c r="J9" s="235">
        <v>180</v>
      </c>
    </row>
    <row r="10" spans="2:10" ht="18.75" x14ac:dyDescent="0.3">
      <c r="B10" s="236" t="s">
        <v>63</v>
      </c>
      <c r="C10" s="236">
        <v>150</v>
      </c>
      <c r="D10" s="239">
        <v>180</v>
      </c>
      <c r="H10" s="235" t="s">
        <v>24</v>
      </c>
      <c r="I10" s="266">
        <v>30</v>
      </c>
      <c r="J10" s="235">
        <v>40</v>
      </c>
    </row>
    <row r="11" spans="2:10" ht="18.75" x14ac:dyDescent="0.3">
      <c r="B11" s="236" t="s">
        <v>24</v>
      </c>
      <c r="C11" s="251">
        <v>30</v>
      </c>
      <c r="D11" s="236">
        <v>40</v>
      </c>
      <c r="H11" s="270" t="s">
        <v>11</v>
      </c>
      <c r="I11" s="235"/>
      <c r="J11" s="236"/>
    </row>
    <row r="12" spans="2:10" ht="18.75" x14ac:dyDescent="0.3">
      <c r="B12" s="269" t="s">
        <v>11</v>
      </c>
      <c r="C12" s="236"/>
      <c r="D12" s="259"/>
      <c r="H12" s="255" t="s">
        <v>65</v>
      </c>
      <c r="I12" s="262">
        <v>150</v>
      </c>
      <c r="J12" s="259">
        <v>250</v>
      </c>
    </row>
    <row r="13" spans="2:10" ht="18.75" x14ac:dyDescent="0.3">
      <c r="B13" s="236" t="s">
        <v>109</v>
      </c>
      <c r="C13" s="236">
        <v>150</v>
      </c>
      <c r="D13" s="236">
        <v>250</v>
      </c>
      <c r="H13" s="235" t="s">
        <v>67</v>
      </c>
      <c r="I13" s="235">
        <v>50</v>
      </c>
      <c r="J13" s="236">
        <v>70</v>
      </c>
    </row>
    <row r="14" spans="2:10" ht="18.75" x14ac:dyDescent="0.3">
      <c r="B14" s="236" t="s">
        <v>61</v>
      </c>
      <c r="C14" s="236" t="s">
        <v>86</v>
      </c>
      <c r="D14" s="239" t="s">
        <v>87</v>
      </c>
      <c r="H14" s="235" t="s">
        <v>31</v>
      </c>
      <c r="I14" s="235">
        <v>100</v>
      </c>
      <c r="J14" s="236">
        <v>150</v>
      </c>
    </row>
    <row r="15" spans="2:10" ht="18.75" x14ac:dyDescent="0.3">
      <c r="B15" s="236" t="s">
        <v>28</v>
      </c>
      <c r="C15" s="236">
        <v>100</v>
      </c>
      <c r="D15" s="236">
        <v>150</v>
      </c>
      <c r="H15" s="235" t="s">
        <v>25</v>
      </c>
      <c r="I15" s="238">
        <v>150</v>
      </c>
      <c r="J15" s="236">
        <v>180</v>
      </c>
    </row>
    <row r="16" spans="2:10" ht="18.75" x14ac:dyDescent="0.3">
      <c r="B16" s="236" t="s">
        <v>56</v>
      </c>
      <c r="C16" s="236">
        <v>150</v>
      </c>
      <c r="D16" s="236">
        <v>180</v>
      </c>
      <c r="H16" s="235" t="s">
        <v>39</v>
      </c>
      <c r="I16" s="235">
        <v>40</v>
      </c>
      <c r="J16" s="236">
        <v>70</v>
      </c>
    </row>
    <row r="17" spans="2:10" ht="18.75" x14ac:dyDescent="0.3">
      <c r="B17" s="236" t="s">
        <v>39</v>
      </c>
      <c r="C17" s="236">
        <v>40</v>
      </c>
      <c r="D17" s="236">
        <v>70</v>
      </c>
      <c r="H17" s="272" t="s">
        <v>20</v>
      </c>
      <c r="I17" s="235"/>
      <c r="J17" s="236"/>
    </row>
    <row r="18" spans="2:10" ht="18.75" x14ac:dyDescent="0.3">
      <c r="B18" s="271" t="s">
        <v>20</v>
      </c>
      <c r="C18" s="236"/>
      <c r="D18" s="236"/>
      <c r="H18" s="235" t="s">
        <v>53</v>
      </c>
      <c r="I18" s="235" t="s">
        <v>81</v>
      </c>
      <c r="J18" s="236" t="s">
        <v>81</v>
      </c>
    </row>
    <row r="19" spans="2:10" ht="18.75" x14ac:dyDescent="0.3">
      <c r="B19" s="236" t="s">
        <v>71</v>
      </c>
      <c r="C19" s="236">
        <v>150</v>
      </c>
      <c r="D19" s="236">
        <v>180</v>
      </c>
      <c r="H19" s="235" t="s">
        <v>45</v>
      </c>
      <c r="I19" s="235">
        <v>150</v>
      </c>
      <c r="J19" s="236">
        <v>180</v>
      </c>
    </row>
  </sheetData>
  <pageMargins left="0.7" right="0.7" top="0.75" bottom="0.75" header="0.3" footer="0.3"/>
  <pageSetup paperSize="9" scale="47" orientation="portrait" horizontalDpi="0" verticalDpi="0" r:id="rId1"/>
  <colBreaks count="1" manualBreakCount="1">
    <brk id="15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topLeftCell="A5" workbookViewId="0">
      <selection activeCell="H23" sqref="H6:H23"/>
    </sheetView>
  </sheetViews>
  <sheetFormatPr defaultRowHeight="15" x14ac:dyDescent="0.25"/>
  <cols>
    <col min="1" max="1" width="1.28515625" customWidth="1"/>
    <col min="2" max="2" width="26.7109375" customWidth="1"/>
    <col min="3" max="3" width="7.5703125" customWidth="1"/>
    <col min="4" max="4" width="4.7109375" customWidth="1"/>
    <col min="5" max="5" width="4.85546875" customWidth="1"/>
    <col min="6" max="6" width="5.5703125" customWidth="1"/>
    <col min="7" max="8" width="6.85546875" customWidth="1"/>
    <col min="9" max="9" width="4.5703125" customWidth="1"/>
    <col min="10" max="10" width="4" customWidth="1"/>
    <col min="11" max="11" width="5.5703125" customWidth="1"/>
    <col min="12" max="12" width="6.28515625" customWidth="1"/>
  </cols>
  <sheetData>
    <row r="2" spans="1:13" x14ac:dyDescent="0.25">
      <c r="B2" t="s">
        <v>110</v>
      </c>
    </row>
    <row r="3" spans="1:13" x14ac:dyDescent="0.25">
      <c r="B3" t="s">
        <v>111</v>
      </c>
    </row>
    <row r="4" spans="1:13" x14ac:dyDescent="0.25">
      <c r="B4" t="s">
        <v>112</v>
      </c>
    </row>
    <row r="5" spans="1:13" ht="18" x14ac:dyDescent="0.25">
      <c r="A5" s="27"/>
      <c r="B5" s="43" t="s">
        <v>113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1:13" ht="19.5" customHeight="1" x14ac:dyDescent="0.25">
      <c r="A6" s="30"/>
      <c r="B6" s="79" t="s">
        <v>0</v>
      </c>
      <c r="C6" s="53" t="s">
        <v>9</v>
      </c>
      <c r="D6" s="281" t="s">
        <v>17</v>
      </c>
      <c r="E6" s="281"/>
      <c r="F6" s="281"/>
      <c r="G6" s="281"/>
      <c r="H6" s="53" t="s">
        <v>10</v>
      </c>
      <c r="I6" s="281" t="s">
        <v>17</v>
      </c>
      <c r="J6" s="281"/>
      <c r="K6" s="281"/>
      <c r="L6" s="281"/>
      <c r="M6" s="11"/>
    </row>
    <row r="7" spans="1:13" ht="18.75" customHeight="1" x14ac:dyDescent="0.25">
      <c r="A7" s="30"/>
      <c r="B7" s="79" t="s">
        <v>2</v>
      </c>
      <c r="C7" s="52" t="s">
        <v>14</v>
      </c>
      <c r="D7" s="81" t="s">
        <v>3</v>
      </c>
      <c r="E7" s="81" t="s">
        <v>4</v>
      </c>
      <c r="F7" s="82" t="s">
        <v>5</v>
      </c>
      <c r="G7" s="81" t="s">
        <v>13</v>
      </c>
      <c r="H7" s="53" t="s">
        <v>14</v>
      </c>
      <c r="I7" s="53" t="s">
        <v>3</v>
      </c>
      <c r="J7" s="53" t="s">
        <v>4</v>
      </c>
      <c r="K7" s="53" t="s">
        <v>5</v>
      </c>
      <c r="L7" s="176" t="s">
        <v>13</v>
      </c>
    </row>
    <row r="8" spans="1:13" ht="24.75" customHeight="1" x14ac:dyDescent="0.25">
      <c r="A8" s="30"/>
      <c r="B8" s="77" t="s">
        <v>73</v>
      </c>
      <c r="C8" s="81">
        <v>120</v>
      </c>
      <c r="D8" s="66">
        <v>4.66</v>
      </c>
      <c r="E8" s="66">
        <v>5.6</v>
      </c>
      <c r="F8" s="65">
        <v>18.82</v>
      </c>
      <c r="G8" s="65">
        <v>164</v>
      </c>
      <c r="H8" s="53">
        <v>200</v>
      </c>
      <c r="I8" s="66">
        <v>6.21</v>
      </c>
      <c r="J8" s="66">
        <v>7.47</v>
      </c>
      <c r="K8" s="87">
        <v>13.2</v>
      </c>
      <c r="L8" s="87">
        <v>234</v>
      </c>
    </row>
    <row r="9" spans="1:13" ht="18" x14ac:dyDescent="0.25">
      <c r="A9" s="30"/>
      <c r="B9" s="77" t="s">
        <v>71</v>
      </c>
      <c r="C9" s="60">
        <v>150</v>
      </c>
      <c r="D9" s="66">
        <v>0.04</v>
      </c>
      <c r="E9" s="66">
        <v>0</v>
      </c>
      <c r="F9" s="65">
        <v>9.1</v>
      </c>
      <c r="G9" s="65">
        <v>35</v>
      </c>
      <c r="H9" s="60">
        <v>180</v>
      </c>
      <c r="I9" s="88">
        <v>0.04</v>
      </c>
      <c r="J9" s="88">
        <v>0</v>
      </c>
      <c r="K9" s="88">
        <v>12.13</v>
      </c>
      <c r="L9" s="88">
        <v>47</v>
      </c>
    </row>
    <row r="10" spans="1:13" ht="18" x14ac:dyDescent="0.25">
      <c r="A10" s="30"/>
      <c r="B10" s="77" t="s">
        <v>24</v>
      </c>
      <c r="C10" s="72">
        <v>30</v>
      </c>
      <c r="D10" s="89">
        <v>1.8</v>
      </c>
      <c r="E10" s="89">
        <v>0.6</v>
      </c>
      <c r="F10" s="90">
        <v>12</v>
      </c>
      <c r="G10" s="90">
        <v>64.2</v>
      </c>
      <c r="H10" s="53">
        <v>40</v>
      </c>
      <c r="I10" s="91">
        <f>D10/C10*H10</f>
        <v>2.4000000000000004</v>
      </c>
      <c r="J10" s="91">
        <f>E10/C10*H10</f>
        <v>0.8</v>
      </c>
      <c r="K10" s="91">
        <v>17</v>
      </c>
      <c r="L10" s="91">
        <f>G10/C10*H10</f>
        <v>85.600000000000009</v>
      </c>
    </row>
    <row r="11" spans="1:13" ht="17.25" customHeight="1" x14ac:dyDescent="0.25">
      <c r="A11" s="30"/>
      <c r="B11" s="114" t="s">
        <v>19</v>
      </c>
      <c r="C11" s="53"/>
      <c r="D11" s="59">
        <f>SUM(D8:D10)</f>
        <v>6.5</v>
      </c>
      <c r="E11" s="130">
        <f>SUM(E8:E10)</f>
        <v>6.1999999999999993</v>
      </c>
      <c r="F11" s="59">
        <f>SUM(F8:F10)</f>
        <v>39.92</v>
      </c>
      <c r="G11" s="59">
        <f>SUM(G8:G10)</f>
        <v>263.2</v>
      </c>
      <c r="H11" s="59"/>
      <c r="I11" s="177">
        <f>SUM(I8:I10)</f>
        <v>8.65</v>
      </c>
      <c r="J11" s="177">
        <f>SUM(J8:J10)</f>
        <v>8.27</v>
      </c>
      <c r="K11" s="177">
        <f>SUM(K8:K10)</f>
        <v>42.33</v>
      </c>
      <c r="L11" s="142">
        <f>SUM(L8:L10)</f>
        <v>366.6</v>
      </c>
    </row>
    <row r="12" spans="1:13" ht="23.25" customHeight="1" x14ac:dyDescent="0.25">
      <c r="A12" s="30"/>
      <c r="B12" s="115" t="s">
        <v>11</v>
      </c>
      <c r="C12" s="60"/>
      <c r="D12" s="62"/>
      <c r="E12" s="83"/>
      <c r="F12" s="60"/>
      <c r="G12" s="60"/>
      <c r="H12" s="92"/>
      <c r="I12" s="69"/>
      <c r="J12" s="69"/>
      <c r="K12" s="69"/>
      <c r="L12" s="69"/>
    </row>
    <row r="13" spans="1:13" ht="18" x14ac:dyDescent="0.25">
      <c r="A13" s="30"/>
      <c r="B13" s="77" t="s">
        <v>60</v>
      </c>
      <c r="C13" s="60">
        <v>150</v>
      </c>
      <c r="D13" s="65">
        <v>6.5</v>
      </c>
      <c r="E13" s="66">
        <v>6.8</v>
      </c>
      <c r="F13" s="66">
        <v>13.5</v>
      </c>
      <c r="G13" s="65">
        <v>163.19999999999999</v>
      </c>
      <c r="H13" s="93">
        <v>250</v>
      </c>
      <c r="I13" s="66">
        <v>8.5</v>
      </c>
      <c r="J13" s="66">
        <v>9.3000000000000007</v>
      </c>
      <c r="K13" s="66">
        <v>17.899999999999999</v>
      </c>
      <c r="L13" s="66">
        <v>173</v>
      </c>
    </row>
    <row r="14" spans="1:13" ht="18" x14ac:dyDescent="0.25">
      <c r="A14" s="30"/>
      <c r="B14" s="77" t="s">
        <v>42</v>
      </c>
      <c r="C14" s="60" t="s">
        <v>76</v>
      </c>
      <c r="D14" s="94">
        <v>10.74</v>
      </c>
      <c r="E14" s="88">
        <v>9.3000000000000007</v>
      </c>
      <c r="F14" s="88">
        <v>28.5</v>
      </c>
      <c r="G14" s="94">
        <v>142.30000000000001</v>
      </c>
      <c r="H14" s="95" t="s">
        <v>77</v>
      </c>
      <c r="I14" s="65">
        <v>11</v>
      </c>
      <c r="J14" s="66">
        <v>10.4</v>
      </c>
      <c r="K14" s="66">
        <v>33.200000000000003</v>
      </c>
      <c r="L14" s="66">
        <v>178</v>
      </c>
    </row>
    <row r="15" spans="1:13" ht="18" x14ac:dyDescent="0.25">
      <c r="A15" s="30"/>
      <c r="B15" s="77" t="s">
        <v>43</v>
      </c>
      <c r="C15" s="60">
        <v>100</v>
      </c>
      <c r="D15" s="54">
        <v>1.8</v>
      </c>
      <c r="E15" s="55">
        <v>6.4</v>
      </c>
      <c r="F15" s="55">
        <v>9</v>
      </c>
      <c r="G15" s="96" t="s">
        <v>90</v>
      </c>
      <c r="H15" s="93">
        <v>150</v>
      </c>
      <c r="I15" s="67">
        <v>2.8</v>
      </c>
      <c r="J15" s="68">
        <v>7.5</v>
      </c>
      <c r="K15" s="68">
        <v>12</v>
      </c>
      <c r="L15" s="97" t="s">
        <v>91</v>
      </c>
    </row>
    <row r="16" spans="1:13" ht="18" x14ac:dyDescent="0.25">
      <c r="A16" s="30"/>
      <c r="B16" s="77" t="s">
        <v>56</v>
      </c>
      <c r="C16" s="60">
        <v>150</v>
      </c>
      <c r="D16" s="65">
        <v>0.12</v>
      </c>
      <c r="E16" s="66">
        <v>0.12</v>
      </c>
      <c r="F16" s="66">
        <v>11.92</v>
      </c>
      <c r="G16" s="65">
        <v>45</v>
      </c>
      <c r="H16" s="98">
        <v>180</v>
      </c>
      <c r="I16" s="99">
        <v>0.16</v>
      </c>
      <c r="J16" s="100">
        <v>0.16</v>
      </c>
      <c r="K16" s="100">
        <v>15.893000000000001</v>
      </c>
      <c r="L16" s="100">
        <v>60</v>
      </c>
    </row>
    <row r="17" spans="1:12" ht="18" x14ac:dyDescent="0.25">
      <c r="A17" s="30"/>
      <c r="B17" s="77" t="s">
        <v>24</v>
      </c>
      <c r="C17" s="53">
        <v>40</v>
      </c>
      <c r="D17" s="123">
        <v>2.4</v>
      </c>
      <c r="E17" s="232">
        <v>1</v>
      </c>
      <c r="F17" s="232">
        <v>17</v>
      </c>
      <c r="G17" s="123">
        <v>85.6</v>
      </c>
      <c r="H17" s="93">
        <v>70</v>
      </c>
      <c r="I17" s="121">
        <v>4.2</v>
      </c>
      <c r="J17" s="93">
        <v>1.7</v>
      </c>
      <c r="K17" s="93">
        <v>29</v>
      </c>
      <c r="L17" s="202" t="s">
        <v>89</v>
      </c>
    </row>
    <row r="18" spans="1:12" ht="18" x14ac:dyDescent="0.25">
      <c r="A18" s="30"/>
      <c r="B18" s="114" t="s">
        <v>19</v>
      </c>
      <c r="C18" s="60"/>
      <c r="D18" s="121">
        <f>SUM(D13:D17)</f>
        <v>21.560000000000002</v>
      </c>
      <c r="E18" s="121">
        <f>SUM(E13:E17)</f>
        <v>23.62</v>
      </c>
      <c r="F18" s="98">
        <f>SUM(F13:F17)</f>
        <v>79.92</v>
      </c>
      <c r="G18" s="233">
        <f>G13+G14+G15+G16+G17</f>
        <v>574.6</v>
      </c>
      <c r="H18" s="74"/>
      <c r="I18" s="149">
        <f>SUM(I13:I17)</f>
        <v>26.66</v>
      </c>
      <c r="J18" s="149">
        <f>SUM(J13:J17)</f>
        <v>29.060000000000002</v>
      </c>
      <c r="K18" s="149">
        <f>SUM(K13:K17)</f>
        <v>107.99299999999999</v>
      </c>
      <c r="L18" s="144">
        <f>L13+L14+L15+L16+L17</f>
        <v>726</v>
      </c>
    </row>
    <row r="19" spans="1:12" ht="18" x14ac:dyDescent="0.25">
      <c r="A19" s="30"/>
      <c r="B19" s="77" t="s">
        <v>20</v>
      </c>
      <c r="C19" s="60"/>
      <c r="D19" s="83"/>
      <c r="E19" s="83"/>
      <c r="F19" s="101"/>
      <c r="G19" s="101"/>
      <c r="H19" s="74"/>
      <c r="I19" s="69"/>
      <c r="J19" s="69"/>
      <c r="K19" s="69"/>
      <c r="L19" s="102"/>
    </row>
    <row r="20" spans="1:12" ht="18" x14ac:dyDescent="0.25">
      <c r="A20" s="30"/>
      <c r="B20" s="77" t="s">
        <v>70</v>
      </c>
      <c r="C20" s="61">
        <v>150</v>
      </c>
      <c r="D20" s="103">
        <v>1</v>
      </c>
      <c r="E20" s="103">
        <v>1.08</v>
      </c>
      <c r="F20" s="103">
        <v>10.83</v>
      </c>
      <c r="G20" s="103">
        <v>75</v>
      </c>
      <c r="H20" s="74">
        <v>180</v>
      </c>
      <c r="I20" s="103">
        <v>1.2</v>
      </c>
      <c r="J20" s="103">
        <v>1.3</v>
      </c>
      <c r="K20" s="103">
        <v>13</v>
      </c>
      <c r="L20" s="103">
        <v>90</v>
      </c>
    </row>
    <row r="21" spans="1:12" ht="18" x14ac:dyDescent="0.25">
      <c r="A21" s="30"/>
      <c r="B21" s="77" t="s">
        <v>44</v>
      </c>
      <c r="C21" s="60">
        <v>50</v>
      </c>
      <c r="D21" s="89">
        <v>3.2</v>
      </c>
      <c r="E21" s="90">
        <v>4</v>
      </c>
      <c r="F21" s="90">
        <v>22.3</v>
      </c>
      <c r="G21" s="90">
        <v>142</v>
      </c>
      <c r="H21" s="60">
        <v>70</v>
      </c>
      <c r="I21" s="67">
        <v>4.3</v>
      </c>
      <c r="J21" s="67">
        <v>6</v>
      </c>
      <c r="K21" s="67">
        <v>33</v>
      </c>
      <c r="L21" s="104" t="s">
        <v>92</v>
      </c>
    </row>
    <row r="22" spans="1:12" ht="18" x14ac:dyDescent="0.25">
      <c r="A22" s="30"/>
      <c r="B22" s="114" t="s">
        <v>19</v>
      </c>
      <c r="C22" s="60"/>
      <c r="D22" s="74">
        <f>SUM(D20:D21)</f>
        <v>4.2</v>
      </c>
      <c r="E22" s="93">
        <f>SUM(E20:E21)</f>
        <v>5.08</v>
      </c>
      <c r="F22" s="74">
        <f>SUM(F20:F21)</f>
        <v>33.130000000000003</v>
      </c>
      <c r="G22" s="74">
        <f>G20+G21</f>
        <v>217</v>
      </c>
      <c r="H22" s="74"/>
      <c r="I22" s="125">
        <f>I20+I21</f>
        <v>5.5</v>
      </c>
      <c r="J22" s="125">
        <f>SUM(J20:J21)</f>
        <v>7.3</v>
      </c>
      <c r="K22" s="125">
        <f>SUM(K20:K21)</f>
        <v>46</v>
      </c>
      <c r="L22" s="205" t="s">
        <v>93</v>
      </c>
    </row>
    <row r="23" spans="1:12" ht="18" x14ac:dyDescent="0.25">
      <c r="A23" s="30"/>
      <c r="B23" s="77" t="s">
        <v>21</v>
      </c>
      <c r="C23" s="60"/>
      <c r="D23" s="74">
        <f>D11+D18+D22</f>
        <v>32.260000000000005</v>
      </c>
      <c r="E23" s="74">
        <f>E11+E18+E22</f>
        <v>34.9</v>
      </c>
      <c r="F23" s="74">
        <f>F11+F18+F22</f>
        <v>152.97</v>
      </c>
      <c r="G23" s="74">
        <f>G11+G18+G22</f>
        <v>1054.8</v>
      </c>
      <c r="H23" s="74"/>
      <c r="I23" s="125">
        <f>I11+I18+I22</f>
        <v>40.81</v>
      </c>
      <c r="J23" s="125">
        <f>J11+J18+J22</f>
        <v>44.629999999999995</v>
      </c>
      <c r="K23" s="125">
        <f>K11+K18+K22</f>
        <v>196.32299999999998</v>
      </c>
      <c r="L23" s="205">
        <v>1354.6</v>
      </c>
    </row>
    <row r="24" spans="1:12" ht="18.75" x14ac:dyDescent="0.3">
      <c r="A24" s="29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1:12" ht="18.75" x14ac:dyDescent="0.3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</sheetData>
  <mergeCells count="2">
    <mergeCell ref="D6:G6"/>
    <mergeCell ref="I6:L6"/>
  </mergeCells>
  <pageMargins left="0.7" right="0.7" top="0.75" bottom="0.75" header="0.3" footer="0.3"/>
  <pageSetup paperSize="9" scale="6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workbookViewId="0">
      <selection activeCell="I22" sqref="I6:I22"/>
    </sheetView>
  </sheetViews>
  <sheetFormatPr defaultRowHeight="15" x14ac:dyDescent="0.25"/>
  <cols>
    <col min="1" max="1" width="1.28515625" customWidth="1"/>
    <col min="2" max="2" width="22.140625" customWidth="1"/>
    <col min="3" max="3" width="7.7109375" customWidth="1"/>
    <col min="4" max="4" width="3.85546875" customWidth="1"/>
    <col min="5" max="5" width="5.140625" customWidth="1"/>
    <col min="6" max="6" width="4.140625" customWidth="1"/>
    <col min="7" max="7" width="6.140625" customWidth="1"/>
    <col min="8" max="8" width="5.42578125" hidden="1" customWidth="1"/>
    <col min="9" max="9" width="7" customWidth="1"/>
    <col min="10" max="11" width="4.28515625" customWidth="1"/>
    <col min="12" max="12" width="4.5703125" customWidth="1"/>
    <col min="13" max="13" width="6.7109375" customWidth="1"/>
    <col min="14" max="14" width="5.85546875" hidden="1" customWidth="1"/>
    <col min="15" max="15" width="10.28515625" hidden="1" customWidth="1"/>
  </cols>
  <sheetData>
    <row r="2" spans="1:17" x14ac:dyDescent="0.25">
      <c r="B2" t="s">
        <v>110</v>
      </c>
    </row>
    <row r="3" spans="1:17" x14ac:dyDescent="0.25">
      <c r="B3" t="s">
        <v>111</v>
      </c>
    </row>
    <row r="4" spans="1:17" x14ac:dyDescent="0.25">
      <c r="B4" t="s">
        <v>112</v>
      </c>
    </row>
    <row r="5" spans="1:17" ht="20.25" customHeight="1" x14ac:dyDescent="0.25">
      <c r="A5" s="24"/>
      <c r="B5" s="43" t="s">
        <v>26</v>
      </c>
      <c r="C5" s="43"/>
      <c r="D5" s="107"/>
      <c r="E5" s="43"/>
      <c r="F5" s="43"/>
      <c r="G5" s="43"/>
      <c r="H5" s="43"/>
      <c r="I5" s="43"/>
      <c r="J5" s="43"/>
      <c r="K5" s="43"/>
      <c r="L5" s="43"/>
      <c r="M5" s="43"/>
      <c r="N5" s="108"/>
      <c r="O5" s="43"/>
      <c r="P5" s="25"/>
    </row>
    <row r="6" spans="1:17" ht="15.75" x14ac:dyDescent="0.25">
      <c r="A6" s="38"/>
      <c r="B6" s="112" t="s">
        <v>0</v>
      </c>
      <c r="C6" s="225" t="s">
        <v>9</v>
      </c>
      <c r="D6" s="282" t="s">
        <v>17</v>
      </c>
      <c r="E6" s="282"/>
      <c r="F6" s="282"/>
      <c r="G6" s="282"/>
      <c r="H6" s="92"/>
      <c r="I6" s="225" t="s">
        <v>10</v>
      </c>
      <c r="J6" s="282" t="s">
        <v>17</v>
      </c>
      <c r="K6" s="282"/>
      <c r="L6" s="282"/>
      <c r="M6" s="282"/>
      <c r="N6" s="84"/>
      <c r="O6" s="84"/>
      <c r="P6" s="31"/>
      <c r="Q6" s="10"/>
    </row>
    <row r="7" spans="1:17" ht="15.75" x14ac:dyDescent="0.25">
      <c r="A7" s="26"/>
      <c r="B7" s="79" t="s">
        <v>2</v>
      </c>
      <c r="C7" s="225" t="s">
        <v>14</v>
      </c>
      <c r="D7" s="225" t="s">
        <v>3</v>
      </c>
      <c r="E7" s="225" t="s">
        <v>4</v>
      </c>
      <c r="F7" s="225" t="s">
        <v>5</v>
      </c>
      <c r="G7" s="226" t="s">
        <v>13</v>
      </c>
      <c r="H7" s="227"/>
      <c r="I7" s="225" t="s">
        <v>14</v>
      </c>
      <c r="J7" s="225" t="s">
        <v>3</v>
      </c>
      <c r="K7" s="225" t="s">
        <v>4</v>
      </c>
      <c r="L7" s="225" t="s">
        <v>5</v>
      </c>
      <c r="M7" s="225" t="s">
        <v>13</v>
      </c>
      <c r="N7" s="113"/>
      <c r="O7" s="45"/>
      <c r="P7" s="31"/>
    </row>
    <row r="8" spans="1:17" ht="15.75" x14ac:dyDescent="0.25">
      <c r="A8" s="26"/>
      <c r="B8" s="77" t="s">
        <v>104</v>
      </c>
      <c r="C8" s="74">
        <v>120</v>
      </c>
      <c r="D8" s="196">
        <v>5.2</v>
      </c>
      <c r="E8" s="196">
        <v>6.07</v>
      </c>
      <c r="F8" s="196">
        <v>21.29</v>
      </c>
      <c r="G8" s="196">
        <v>179.3</v>
      </c>
      <c r="H8" s="93"/>
      <c r="I8" s="74">
        <v>200</v>
      </c>
      <c r="J8" s="181">
        <v>7.1</v>
      </c>
      <c r="K8" s="181">
        <v>7.53</v>
      </c>
      <c r="L8" s="196">
        <v>24.3</v>
      </c>
      <c r="M8" s="196">
        <v>279</v>
      </c>
      <c r="N8" s="109"/>
      <c r="O8" s="44"/>
      <c r="P8" s="31"/>
    </row>
    <row r="9" spans="1:17" ht="15.75" x14ac:dyDescent="0.25">
      <c r="A9" s="26"/>
      <c r="B9" s="77" t="s">
        <v>63</v>
      </c>
      <c r="C9" s="74">
        <v>150</v>
      </c>
      <c r="D9" s="74">
        <v>2.1</v>
      </c>
      <c r="E9" s="93">
        <v>1.9</v>
      </c>
      <c r="F9" s="93">
        <v>20.100000000000001</v>
      </c>
      <c r="G9" s="93">
        <v>71.2</v>
      </c>
      <c r="H9" s="93"/>
      <c r="I9" s="139">
        <v>180</v>
      </c>
      <c r="J9" s="149">
        <v>2.2999999999999998</v>
      </c>
      <c r="K9" s="139">
        <f>E9/C9*180</f>
        <v>2.2799999999999998</v>
      </c>
      <c r="L9" s="95">
        <f>F9/C9*180</f>
        <v>24.12</v>
      </c>
      <c r="M9" s="139">
        <v>95</v>
      </c>
      <c r="N9" s="109"/>
      <c r="O9" s="44"/>
      <c r="P9" s="31"/>
    </row>
    <row r="10" spans="1:17" ht="15.75" x14ac:dyDescent="0.25">
      <c r="A10" s="26"/>
      <c r="B10" s="77" t="s">
        <v>24</v>
      </c>
      <c r="C10" s="125">
        <v>30</v>
      </c>
      <c r="D10" s="74">
        <v>1.8</v>
      </c>
      <c r="E10" s="74">
        <v>0.6</v>
      </c>
      <c r="F10" s="74">
        <v>12</v>
      </c>
      <c r="G10" s="74">
        <v>64.2</v>
      </c>
      <c r="H10" s="93"/>
      <c r="I10" s="74">
        <v>40</v>
      </c>
      <c r="J10" s="125">
        <v>2.4</v>
      </c>
      <c r="K10" s="125">
        <v>1</v>
      </c>
      <c r="L10" s="125">
        <v>17</v>
      </c>
      <c r="M10" s="125">
        <v>85.36</v>
      </c>
      <c r="N10" s="109"/>
      <c r="O10" s="44"/>
      <c r="P10" s="31"/>
    </row>
    <row r="11" spans="1:17" ht="15.75" x14ac:dyDescent="0.25">
      <c r="A11" s="26"/>
      <c r="B11" s="114" t="s">
        <v>19</v>
      </c>
      <c r="C11" s="74"/>
      <c r="D11" s="74">
        <f>SUM(D8:D10)</f>
        <v>9.1000000000000014</v>
      </c>
      <c r="E11" s="74">
        <f>SUM(E8:E10)</f>
        <v>8.57</v>
      </c>
      <c r="F11" s="74">
        <f>SUM(F8:F10)</f>
        <v>53.39</v>
      </c>
      <c r="G11" s="74">
        <f>SUM(G8:G10)</f>
        <v>314.7</v>
      </c>
      <c r="H11" s="93"/>
      <c r="I11" s="74"/>
      <c r="J11" s="125">
        <f>SUM(J8:J10)</f>
        <v>11.799999999999999</v>
      </c>
      <c r="K11" s="125">
        <f>SUM(K8:K10)</f>
        <v>10.81</v>
      </c>
      <c r="L11" s="125">
        <f>SUM(L8:L10)</f>
        <v>65.42</v>
      </c>
      <c r="M11" s="125">
        <f>SUM(M8:M10)</f>
        <v>459.36</v>
      </c>
      <c r="N11" s="110"/>
      <c r="O11" s="46"/>
      <c r="P11" s="31"/>
    </row>
    <row r="12" spans="1:17" ht="15.75" x14ac:dyDescent="0.25">
      <c r="A12" s="26"/>
      <c r="B12" s="115" t="s">
        <v>11</v>
      </c>
      <c r="C12" s="74"/>
      <c r="D12" s="159"/>
      <c r="E12" s="159"/>
      <c r="F12" s="159"/>
      <c r="G12" s="159"/>
      <c r="H12" s="93"/>
      <c r="I12" s="74"/>
      <c r="J12" s="125"/>
      <c r="K12" s="125"/>
      <c r="L12" s="125"/>
      <c r="M12" s="125"/>
      <c r="N12" s="109"/>
      <c r="O12" s="44"/>
      <c r="P12" s="31"/>
    </row>
    <row r="13" spans="1:17" ht="15.75" x14ac:dyDescent="0.25">
      <c r="A13" s="26"/>
      <c r="B13" s="77" t="s">
        <v>74</v>
      </c>
      <c r="C13" s="74">
        <v>150</v>
      </c>
      <c r="D13" s="181">
        <v>3.3</v>
      </c>
      <c r="E13" s="181">
        <v>5.9</v>
      </c>
      <c r="F13" s="181">
        <v>12.5</v>
      </c>
      <c r="G13" s="196">
        <v>125.4</v>
      </c>
      <c r="H13" s="93"/>
      <c r="I13" s="74">
        <v>250</v>
      </c>
      <c r="J13" s="196">
        <v>4.5</v>
      </c>
      <c r="K13" s="196">
        <v>5.2</v>
      </c>
      <c r="L13" s="196">
        <v>15.8</v>
      </c>
      <c r="M13" s="196">
        <v>168</v>
      </c>
      <c r="N13" s="109"/>
      <c r="O13" s="44"/>
      <c r="P13" s="31"/>
    </row>
    <row r="14" spans="1:17" ht="15.75" x14ac:dyDescent="0.25">
      <c r="A14" s="26"/>
      <c r="B14" s="77" t="s">
        <v>46</v>
      </c>
      <c r="C14" s="74" t="s">
        <v>80</v>
      </c>
      <c r="D14" s="139">
        <v>10</v>
      </c>
      <c r="E14" s="139">
        <v>11.7</v>
      </c>
      <c r="F14" s="95">
        <v>11.2</v>
      </c>
      <c r="G14" s="139">
        <v>262.3</v>
      </c>
      <c r="H14" s="93"/>
      <c r="I14" s="74" t="s">
        <v>78</v>
      </c>
      <c r="J14" s="95">
        <v>13</v>
      </c>
      <c r="K14" s="139">
        <v>16.3</v>
      </c>
      <c r="L14" s="139">
        <v>16</v>
      </c>
      <c r="M14" s="139">
        <v>383</v>
      </c>
      <c r="N14" s="78"/>
      <c r="O14" s="45"/>
      <c r="P14" s="31"/>
    </row>
    <row r="15" spans="1:17" ht="15.75" x14ac:dyDescent="0.25">
      <c r="A15" s="26"/>
      <c r="B15" s="77" t="s">
        <v>62</v>
      </c>
      <c r="C15" s="74">
        <v>150</v>
      </c>
      <c r="D15" s="74">
        <v>0.7</v>
      </c>
      <c r="E15" s="74">
        <v>0.1</v>
      </c>
      <c r="F15" s="74">
        <v>15.8</v>
      </c>
      <c r="G15" s="74">
        <v>64.5</v>
      </c>
      <c r="H15" s="93"/>
      <c r="I15" s="74">
        <v>180</v>
      </c>
      <c r="J15" s="74">
        <f>D15/150*180</f>
        <v>0.83999999999999986</v>
      </c>
      <c r="K15" s="74">
        <f>E15/150*180</f>
        <v>0.12000000000000001</v>
      </c>
      <c r="L15" s="74">
        <v>20.5</v>
      </c>
      <c r="M15" s="74">
        <f>G15/150*180</f>
        <v>77.400000000000006</v>
      </c>
      <c r="N15" s="78"/>
      <c r="O15" s="45"/>
      <c r="P15" s="31"/>
    </row>
    <row r="16" spans="1:17" ht="15.75" x14ac:dyDescent="0.25">
      <c r="A16" s="26"/>
      <c r="B16" s="77" t="s">
        <v>39</v>
      </c>
      <c r="C16" s="74">
        <v>40</v>
      </c>
      <c r="D16" s="125">
        <v>2.4</v>
      </c>
      <c r="E16" s="125">
        <v>1</v>
      </c>
      <c r="F16" s="125">
        <v>17</v>
      </c>
      <c r="G16" s="125">
        <v>85.36</v>
      </c>
      <c r="H16" s="93"/>
      <c r="I16" s="74">
        <v>70</v>
      </c>
      <c r="J16" s="74">
        <v>3.2</v>
      </c>
      <c r="K16" s="74">
        <v>1.7</v>
      </c>
      <c r="L16" s="74">
        <v>29</v>
      </c>
      <c r="M16" s="205" t="s">
        <v>89</v>
      </c>
      <c r="N16" s="78"/>
      <c r="O16" s="45"/>
      <c r="P16" s="31"/>
    </row>
    <row r="17" spans="1:16" ht="15.75" x14ac:dyDescent="0.25">
      <c r="A17" s="26"/>
      <c r="B17" s="114" t="s">
        <v>19</v>
      </c>
      <c r="C17" s="74"/>
      <c r="D17" s="74">
        <f>SUM(D13:D16)</f>
        <v>16.399999999999999</v>
      </c>
      <c r="E17" s="74">
        <f>SUM(E13:E16)</f>
        <v>18.700000000000003</v>
      </c>
      <c r="F17" s="74">
        <f>SUM(F13:F16)</f>
        <v>56.5</v>
      </c>
      <c r="G17" s="74">
        <f>SUM(G13:G16)</f>
        <v>537.56000000000006</v>
      </c>
      <c r="H17" s="93"/>
      <c r="I17" s="74"/>
      <c r="J17" s="125">
        <f>SUM(J13:J16)</f>
        <v>21.54</v>
      </c>
      <c r="K17" s="125">
        <f>SUM(K13:K16)</f>
        <v>23.32</v>
      </c>
      <c r="L17" s="125">
        <f>SUM(L13:L16)</f>
        <v>81.3</v>
      </c>
      <c r="M17" s="125">
        <f>SUM(M13:M16)</f>
        <v>628.4</v>
      </c>
      <c r="N17" s="110"/>
      <c r="O17" s="46"/>
      <c r="P17" s="31"/>
    </row>
    <row r="18" spans="1:16" ht="15.75" x14ac:dyDescent="0.25">
      <c r="A18" s="26"/>
      <c r="B18" s="77" t="s">
        <v>20</v>
      </c>
      <c r="C18" s="74"/>
      <c r="D18" s="74"/>
      <c r="E18" s="74"/>
      <c r="F18" s="74"/>
      <c r="G18" s="74"/>
      <c r="H18" s="93"/>
      <c r="I18" s="74"/>
      <c r="J18" s="125"/>
      <c r="K18" s="125"/>
      <c r="L18" s="125"/>
      <c r="M18" s="125"/>
      <c r="N18" s="109"/>
      <c r="O18" s="44"/>
      <c r="P18" s="31"/>
    </row>
    <row r="19" spans="1:16" ht="15.75" x14ac:dyDescent="0.25">
      <c r="A19" s="26"/>
      <c r="B19" s="77" t="s">
        <v>48</v>
      </c>
      <c r="C19" s="74">
        <v>150</v>
      </c>
      <c r="D19" s="74">
        <v>2.1</v>
      </c>
      <c r="E19" s="74">
        <f>K19/6*5</f>
        <v>2.7499999999999996</v>
      </c>
      <c r="F19" s="74">
        <v>23</v>
      </c>
      <c r="G19" s="74">
        <f>M19/6*5</f>
        <v>128.33333333333334</v>
      </c>
      <c r="H19" s="93"/>
      <c r="I19" s="74">
        <v>180</v>
      </c>
      <c r="J19" s="74">
        <v>3.6</v>
      </c>
      <c r="K19" s="74">
        <v>3.3</v>
      </c>
      <c r="L19" s="74">
        <v>26</v>
      </c>
      <c r="M19" s="74">
        <v>154</v>
      </c>
      <c r="N19" s="78"/>
      <c r="O19" s="45"/>
      <c r="P19" s="31"/>
    </row>
    <row r="20" spans="1:16" ht="15.75" x14ac:dyDescent="0.25">
      <c r="A20" s="26"/>
      <c r="B20" s="77" t="s">
        <v>59</v>
      </c>
      <c r="C20" s="74">
        <v>50</v>
      </c>
      <c r="D20" s="74">
        <v>4.4000000000000004</v>
      </c>
      <c r="E20" s="74">
        <v>5</v>
      </c>
      <c r="F20" s="74">
        <v>21</v>
      </c>
      <c r="G20" s="74">
        <v>75</v>
      </c>
      <c r="H20" s="93"/>
      <c r="I20" s="74">
        <v>70</v>
      </c>
      <c r="J20" s="74">
        <f>D20/150*180</f>
        <v>5.28</v>
      </c>
      <c r="K20" s="74">
        <v>8</v>
      </c>
      <c r="L20" s="74">
        <v>24.3</v>
      </c>
      <c r="M20" s="74">
        <v>109</v>
      </c>
      <c r="N20" s="78"/>
      <c r="O20" s="45"/>
      <c r="P20" s="31"/>
    </row>
    <row r="21" spans="1:16" ht="15.75" x14ac:dyDescent="0.25">
      <c r="A21" s="26"/>
      <c r="B21" s="114" t="s">
        <v>19</v>
      </c>
      <c r="C21" s="74"/>
      <c r="D21" s="74">
        <f>SUM(D19:D20)</f>
        <v>6.5</v>
      </c>
      <c r="E21" s="74">
        <f>SUM(E19:E20)</f>
        <v>7.75</v>
      </c>
      <c r="F21" s="74">
        <f>SUM(F19:F20)</f>
        <v>44</v>
      </c>
      <c r="G21" s="74">
        <f>SUM(G19:G20)</f>
        <v>203.33333333333334</v>
      </c>
      <c r="H21" s="93"/>
      <c r="I21" s="74"/>
      <c r="J21" s="125">
        <f>SUM(J19:J20)</f>
        <v>8.8800000000000008</v>
      </c>
      <c r="K21" s="125">
        <f>SUM(K19:K20)</f>
        <v>11.3</v>
      </c>
      <c r="L21" s="125">
        <f>SUM(L19:L20)</f>
        <v>50.3</v>
      </c>
      <c r="M21" s="125">
        <f>SUM(M19:M20)</f>
        <v>263</v>
      </c>
      <c r="N21" s="110"/>
      <c r="O21" s="46"/>
      <c r="P21" s="31"/>
    </row>
    <row r="22" spans="1:16" ht="15.75" x14ac:dyDescent="0.25">
      <c r="A22" s="26"/>
      <c r="B22" s="77" t="s">
        <v>21</v>
      </c>
      <c r="C22" s="74"/>
      <c r="D22" s="74">
        <f>D11+D17+D21</f>
        <v>32</v>
      </c>
      <c r="E22" s="74">
        <f>E11+E17+E21</f>
        <v>35.020000000000003</v>
      </c>
      <c r="F22" s="74">
        <f>F11+F17+F21</f>
        <v>153.88999999999999</v>
      </c>
      <c r="G22" s="74">
        <f>G11+G17+G21</f>
        <v>1055.5933333333332</v>
      </c>
      <c r="H22" s="93"/>
      <c r="I22" s="74"/>
      <c r="J22" s="125">
        <f>J11+J17+J21</f>
        <v>42.22</v>
      </c>
      <c r="K22" s="125">
        <f>K11+K17+K21</f>
        <v>45.430000000000007</v>
      </c>
      <c r="L22" s="125">
        <f>L11+L17+L21</f>
        <v>197.01999999999998</v>
      </c>
      <c r="M22" s="125">
        <f>M11+M17+M21</f>
        <v>1350.76</v>
      </c>
      <c r="N22" s="109"/>
      <c r="O22" s="44"/>
      <c r="P22" s="31"/>
    </row>
    <row r="23" spans="1:16" ht="15.75" x14ac:dyDescent="0.25">
      <c r="A23" s="2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25"/>
      <c r="O23" s="25"/>
      <c r="P23" s="25"/>
    </row>
    <row r="24" spans="1:16" x14ac:dyDescent="0.25">
      <c r="D24" s="6"/>
      <c r="E24" s="6"/>
      <c r="F24" s="6"/>
      <c r="G24" s="6"/>
      <c r="H24" s="6"/>
    </row>
    <row r="25" spans="1:16" x14ac:dyDescent="0.25">
      <c r="D25" s="6"/>
      <c r="E25" s="6"/>
      <c r="F25" s="6"/>
      <c r="G25" s="6"/>
      <c r="H25" s="6"/>
    </row>
  </sheetData>
  <mergeCells count="2">
    <mergeCell ref="D6:G6"/>
    <mergeCell ref="J6:M6"/>
  </mergeCells>
  <pageMargins left="0.7" right="0.7" top="0.75" bottom="0.75" header="0.3" footer="0.3"/>
  <pageSetup paperSize="9" scale="6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tabSelected="1" topLeftCell="A6" workbookViewId="0">
      <selection activeCell="I6" sqref="B6:L6"/>
    </sheetView>
  </sheetViews>
  <sheetFormatPr defaultRowHeight="15" x14ac:dyDescent="0.25"/>
  <cols>
    <col min="1" max="1" width="0.140625" customWidth="1"/>
    <col min="2" max="2" width="25.5703125" customWidth="1"/>
    <col min="3" max="3" width="7.140625" customWidth="1"/>
    <col min="4" max="4" width="5" customWidth="1"/>
    <col min="5" max="5" width="4.85546875" customWidth="1"/>
    <col min="6" max="6" width="5.28515625" customWidth="1"/>
    <col min="7" max="7" width="5.5703125" customWidth="1"/>
    <col min="8" max="8" width="7" customWidth="1"/>
    <col min="9" max="9" width="4.42578125" customWidth="1"/>
    <col min="10" max="10" width="4.85546875" customWidth="1"/>
    <col min="11" max="11" width="4.7109375" customWidth="1"/>
    <col min="12" max="12" width="6.7109375" customWidth="1"/>
  </cols>
  <sheetData>
    <row r="2" spans="1:14" x14ac:dyDescent="0.25">
      <c r="B2" t="s">
        <v>110</v>
      </c>
    </row>
    <row r="3" spans="1:14" x14ac:dyDescent="0.25">
      <c r="B3" t="s">
        <v>111</v>
      </c>
    </row>
    <row r="4" spans="1:14" x14ac:dyDescent="0.25">
      <c r="B4" t="s">
        <v>112</v>
      </c>
    </row>
    <row r="5" spans="1:14" ht="18.75" x14ac:dyDescent="0.3">
      <c r="A5" s="27"/>
      <c r="B5" s="127" t="s">
        <v>27</v>
      </c>
      <c r="C5" s="105"/>
      <c r="D5" s="24"/>
      <c r="E5" s="105"/>
      <c r="F5" s="105"/>
      <c r="G5" s="105"/>
      <c r="H5" s="105"/>
      <c r="I5" s="105"/>
      <c r="J5" s="105"/>
      <c r="K5" s="105"/>
      <c r="L5" s="105"/>
      <c r="M5" s="29"/>
    </row>
    <row r="6" spans="1:14" ht="18.75" x14ac:dyDescent="0.3">
      <c r="A6" s="30"/>
      <c r="B6" s="79" t="s">
        <v>0</v>
      </c>
      <c r="C6" s="52" t="s">
        <v>9</v>
      </c>
      <c r="D6" s="283" t="s">
        <v>17</v>
      </c>
      <c r="E6" s="284"/>
      <c r="F6" s="284"/>
      <c r="G6" s="284"/>
      <c r="H6" s="52" t="s">
        <v>10</v>
      </c>
      <c r="I6" s="284" t="s">
        <v>17</v>
      </c>
      <c r="J6" s="284"/>
      <c r="K6" s="284"/>
      <c r="L6" s="284"/>
      <c r="M6" s="29"/>
    </row>
    <row r="7" spans="1:14" ht="18.75" x14ac:dyDescent="0.3">
      <c r="A7" s="30"/>
      <c r="B7" s="79" t="s">
        <v>2</v>
      </c>
      <c r="C7" s="52" t="s">
        <v>14</v>
      </c>
      <c r="D7" s="128" t="s">
        <v>3</v>
      </c>
      <c r="E7" s="129" t="s">
        <v>4</v>
      </c>
      <c r="F7" s="128" t="s">
        <v>5</v>
      </c>
      <c r="G7" s="128" t="s">
        <v>13</v>
      </c>
      <c r="H7" s="52" t="s">
        <v>14</v>
      </c>
      <c r="I7" s="128" t="s">
        <v>3</v>
      </c>
      <c r="J7" s="128" t="s">
        <v>4</v>
      </c>
      <c r="K7" s="128" t="s">
        <v>5</v>
      </c>
      <c r="L7" s="128" t="s">
        <v>13</v>
      </c>
      <c r="M7" s="29"/>
    </row>
    <row r="8" spans="1:14" ht="18.75" x14ac:dyDescent="0.3">
      <c r="A8" s="30">
        <v>153</v>
      </c>
      <c r="B8" s="77" t="s">
        <v>105</v>
      </c>
      <c r="C8" s="53">
        <v>120</v>
      </c>
      <c r="D8" s="119">
        <v>4.76</v>
      </c>
      <c r="E8" s="120">
        <v>3.3</v>
      </c>
      <c r="F8" s="119">
        <v>19.3</v>
      </c>
      <c r="G8" s="119">
        <v>140.25</v>
      </c>
      <c r="H8" s="58">
        <v>200</v>
      </c>
      <c r="I8" s="65">
        <v>6.35</v>
      </c>
      <c r="J8" s="65">
        <v>8.51</v>
      </c>
      <c r="K8" s="71">
        <v>21.86</v>
      </c>
      <c r="L8" s="65">
        <v>254</v>
      </c>
      <c r="M8" s="29"/>
    </row>
    <row r="9" spans="1:14" ht="18.75" x14ac:dyDescent="0.3">
      <c r="A9" s="30">
        <v>287</v>
      </c>
      <c r="B9" s="77" t="s">
        <v>70</v>
      </c>
      <c r="C9" s="53">
        <v>150</v>
      </c>
      <c r="D9" s="103">
        <v>1</v>
      </c>
      <c r="E9" s="57">
        <v>1.08</v>
      </c>
      <c r="F9" s="103">
        <v>10.83</v>
      </c>
      <c r="G9" s="103">
        <v>75</v>
      </c>
      <c r="H9" s="74">
        <v>180</v>
      </c>
      <c r="I9" s="99">
        <v>1.2</v>
      </c>
      <c r="J9" s="99">
        <v>1.3</v>
      </c>
      <c r="K9" s="100">
        <v>13</v>
      </c>
      <c r="L9" s="99">
        <v>90</v>
      </c>
      <c r="M9" s="29"/>
    </row>
    <row r="10" spans="1:14" ht="18.75" x14ac:dyDescent="0.3">
      <c r="A10" s="30"/>
      <c r="B10" s="77" t="s">
        <v>24</v>
      </c>
      <c r="C10" s="122">
        <v>30</v>
      </c>
      <c r="D10" s="54">
        <v>1.8</v>
      </c>
      <c r="E10" s="55">
        <v>0.6</v>
      </c>
      <c r="F10" s="54">
        <v>12</v>
      </c>
      <c r="G10" s="54">
        <v>64.2</v>
      </c>
      <c r="H10" s="53">
        <v>40</v>
      </c>
      <c r="I10" s="122">
        <v>2.4</v>
      </c>
      <c r="J10" s="122">
        <v>1</v>
      </c>
      <c r="K10" s="122">
        <v>17</v>
      </c>
      <c r="L10" s="122">
        <v>85.36</v>
      </c>
      <c r="M10" s="29"/>
    </row>
    <row r="11" spans="1:14" ht="18.75" x14ac:dyDescent="0.3">
      <c r="A11" s="30"/>
      <c r="B11" s="114" t="s">
        <v>19</v>
      </c>
      <c r="C11" s="53"/>
      <c r="D11" s="59">
        <f>SUM(D8:D10)</f>
        <v>7.56</v>
      </c>
      <c r="E11" s="130">
        <f>SUM(E8:E10)</f>
        <v>4.9799999999999995</v>
      </c>
      <c r="F11" s="59">
        <f>SUM(F8:F10)</f>
        <v>42.13</v>
      </c>
      <c r="G11" s="131">
        <f>G8+G9+G10</f>
        <v>279.45</v>
      </c>
      <c r="H11" s="59"/>
      <c r="I11" s="132">
        <f>SUM(I8:I10)</f>
        <v>9.9499999999999993</v>
      </c>
      <c r="J11" s="132">
        <f>SUM(J8:J10)</f>
        <v>10.81</v>
      </c>
      <c r="K11" s="132">
        <f>SUM(K8:K10)</f>
        <v>51.86</v>
      </c>
      <c r="L11" s="132">
        <f>SUM(L8:L10)</f>
        <v>429.36</v>
      </c>
      <c r="M11" s="29"/>
    </row>
    <row r="12" spans="1:14" ht="18.75" x14ac:dyDescent="0.3">
      <c r="A12" s="30"/>
      <c r="B12" s="115" t="s">
        <v>11</v>
      </c>
      <c r="C12" s="60"/>
      <c r="D12" s="74"/>
      <c r="E12" s="74"/>
      <c r="F12" s="93"/>
      <c r="G12" s="121"/>
      <c r="H12" s="74"/>
      <c r="I12" s="125"/>
      <c r="J12" s="125"/>
      <c r="K12" s="125"/>
      <c r="L12" s="125"/>
      <c r="M12" s="29"/>
    </row>
    <row r="13" spans="1:14" ht="18.75" x14ac:dyDescent="0.3">
      <c r="A13" s="30">
        <v>2</v>
      </c>
      <c r="B13" s="118" t="s">
        <v>50</v>
      </c>
      <c r="C13" s="53">
        <v>150</v>
      </c>
      <c r="D13" s="133">
        <v>8.1999999999999993</v>
      </c>
      <c r="E13" s="133">
        <v>4.8</v>
      </c>
      <c r="F13" s="134">
        <v>34</v>
      </c>
      <c r="G13" s="133">
        <v>186</v>
      </c>
      <c r="H13" s="59">
        <v>250</v>
      </c>
      <c r="I13" s="133">
        <v>10.199999999999999</v>
      </c>
      <c r="J13" s="133">
        <v>4.7</v>
      </c>
      <c r="K13" s="133">
        <v>38</v>
      </c>
      <c r="L13" s="133">
        <v>256</v>
      </c>
      <c r="M13" s="29"/>
    </row>
    <row r="14" spans="1:14" ht="18.75" x14ac:dyDescent="0.3">
      <c r="A14" s="30">
        <v>37</v>
      </c>
      <c r="B14" s="77" t="s">
        <v>67</v>
      </c>
      <c r="C14" s="60">
        <v>50</v>
      </c>
      <c r="D14" s="135">
        <v>7.4</v>
      </c>
      <c r="E14" s="136">
        <v>5.8</v>
      </c>
      <c r="F14" s="136">
        <v>15.2</v>
      </c>
      <c r="G14" s="136">
        <v>139.5</v>
      </c>
      <c r="H14" s="74">
        <v>70</v>
      </c>
      <c r="I14" s="136">
        <v>8.9</v>
      </c>
      <c r="J14" s="136">
        <v>9.49</v>
      </c>
      <c r="K14" s="136">
        <v>17.3</v>
      </c>
      <c r="L14" s="136">
        <v>169</v>
      </c>
      <c r="M14" s="29"/>
    </row>
    <row r="15" spans="1:14" ht="18.75" x14ac:dyDescent="0.3">
      <c r="A15" s="30">
        <v>204</v>
      </c>
      <c r="B15" s="77" t="s">
        <v>28</v>
      </c>
      <c r="C15" s="60">
        <v>100</v>
      </c>
      <c r="D15" s="137">
        <v>0.2</v>
      </c>
      <c r="E15" s="138">
        <v>7.5</v>
      </c>
      <c r="F15" s="138">
        <v>12.3</v>
      </c>
      <c r="G15" s="138">
        <v>132</v>
      </c>
      <c r="H15" s="74">
        <v>150</v>
      </c>
      <c r="I15" s="139">
        <v>0.4</v>
      </c>
      <c r="J15" s="139">
        <v>5.04</v>
      </c>
      <c r="K15" s="139">
        <v>14</v>
      </c>
      <c r="L15" s="139">
        <v>198</v>
      </c>
      <c r="M15" s="29"/>
    </row>
    <row r="16" spans="1:14" ht="18.75" x14ac:dyDescent="0.3">
      <c r="A16" s="30">
        <v>282</v>
      </c>
      <c r="B16" s="77" t="s">
        <v>56</v>
      </c>
      <c r="C16" s="60">
        <v>150</v>
      </c>
      <c r="D16" s="135">
        <v>0.12</v>
      </c>
      <c r="E16" s="136">
        <v>0.12</v>
      </c>
      <c r="F16" s="136">
        <v>11.92</v>
      </c>
      <c r="G16" s="136">
        <v>45</v>
      </c>
      <c r="H16" s="121">
        <v>180</v>
      </c>
      <c r="I16" s="140">
        <v>0.16</v>
      </c>
      <c r="J16" s="140">
        <v>0.16</v>
      </c>
      <c r="K16" s="140">
        <v>15.893000000000001</v>
      </c>
      <c r="L16" s="140">
        <v>60</v>
      </c>
      <c r="M16" s="34"/>
      <c r="N16" s="11"/>
    </row>
    <row r="17" spans="1:13" ht="18.75" x14ac:dyDescent="0.3">
      <c r="A17" s="30"/>
      <c r="B17" s="77" t="s">
        <v>39</v>
      </c>
      <c r="C17" s="53">
        <v>40</v>
      </c>
      <c r="D17" s="141">
        <v>2.4</v>
      </c>
      <c r="E17" s="142">
        <v>1</v>
      </c>
      <c r="F17" s="142">
        <v>17</v>
      </c>
      <c r="G17" s="142">
        <v>85.36</v>
      </c>
      <c r="H17" s="74">
        <v>70</v>
      </c>
      <c r="I17" s="143">
        <v>4.2</v>
      </c>
      <c r="J17" s="139">
        <v>1.7</v>
      </c>
      <c r="K17" s="139">
        <v>29</v>
      </c>
      <c r="L17" s="144" t="s">
        <v>89</v>
      </c>
      <c r="M17" s="34"/>
    </row>
    <row r="18" spans="1:13" ht="18.75" x14ac:dyDescent="0.3">
      <c r="A18" s="30"/>
      <c r="B18" s="114" t="s">
        <v>19</v>
      </c>
      <c r="C18" s="60"/>
      <c r="D18" s="121">
        <f>SUM(D13:D17)</f>
        <v>18.319999999999997</v>
      </c>
      <c r="E18" s="121">
        <f>SUM(E13:E17)</f>
        <v>19.220000000000002</v>
      </c>
      <c r="F18" s="98">
        <f>SUM(F13:F17)</f>
        <v>90.42</v>
      </c>
      <c r="G18" s="131">
        <f>G13+G14+G15+G16+G17</f>
        <v>587.86</v>
      </c>
      <c r="H18" s="74"/>
      <c r="I18" s="125">
        <f>SUM(I13:I17)</f>
        <v>23.86</v>
      </c>
      <c r="J18" s="145">
        <f>SUM(J13:J17)</f>
        <v>21.09</v>
      </c>
      <c r="K18" s="125">
        <f>SUM(K13:K17)</f>
        <v>114.193</v>
      </c>
      <c r="L18" s="125">
        <f>SUM(L13:L17)</f>
        <v>683</v>
      </c>
      <c r="M18" s="29"/>
    </row>
    <row r="19" spans="1:13" ht="18.75" x14ac:dyDescent="0.3">
      <c r="A19" s="30"/>
      <c r="B19" s="77" t="s">
        <v>20</v>
      </c>
      <c r="C19" s="60"/>
      <c r="D19" s="74"/>
      <c r="E19" s="74"/>
      <c r="F19" s="93"/>
      <c r="G19" s="121"/>
      <c r="H19" s="74"/>
      <c r="I19" s="145"/>
      <c r="J19" s="125"/>
      <c r="K19" s="125"/>
      <c r="L19" s="125"/>
      <c r="M19" s="29"/>
    </row>
    <row r="20" spans="1:13" ht="18.75" x14ac:dyDescent="0.3">
      <c r="A20" s="30">
        <v>118</v>
      </c>
      <c r="B20" s="77" t="s">
        <v>52</v>
      </c>
      <c r="C20" s="60">
        <v>7</v>
      </c>
      <c r="D20" s="121">
        <v>4.3</v>
      </c>
      <c r="E20" s="121">
        <v>4.2</v>
      </c>
      <c r="F20" s="98">
        <v>0</v>
      </c>
      <c r="G20" s="121">
        <v>53</v>
      </c>
      <c r="H20" s="74">
        <v>10</v>
      </c>
      <c r="I20" s="121">
        <v>4.8</v>
      </c>
      <c r="J20" s="121">
        <v>6.1</v>
      </c>
      <c r="K20" s="121">
        <v>0</v>
      </c>
      <c r="L20" s="121">
        <v>75.599999999999994</v>
      </c>
      <c r="M20" s="29"/>
    </row>
    <row r="21" spans="1:13" ht="18.75" x14ac:dyDescent="0.3">
      <c r="A21" s="30"/>
      <c r="B21" s="77" t="s">
        <v>23</v>
      </c>
      <c r="C21" s="122">
        <v>5</v>
      </c>
      <c r="D21" s="121">
        <v>0.05</v>
      </c>
      <c r="E21" s="121">
        <v>6.1</v>
      </c>
      <c r="F21" s="98">
        <v>0.05</v>
      </c>
      <c r="G21" s="121">
        <v>37.5</v>
      </c>
      <c r="H21" s="59">
        <v>5</v>
      </c>
      <c r="I21" s="121">
        <v>0.05</v>
      </c>
      <c r="J21" s="121">
        <v>6.1</v>
      </c>
      <c r="K21" s="121">
        <v>0.05</v>
      </c>
      <c r="L21" s="121">
        <v>37.5</v>
      </c>
      <c r="M21" s="29"/>
    </row>
    <row r="22" spans="1:13" ht="18.75" x14ac:dyDescent="0.3">
      <c r="A22" s="30"/>
      <c r="B22" s="77" t="s">
        <v>39</v>
      </c>
      <c r="C22" s="122">
        <v>30</v>
      </c>
      <c r="D22" s="133">
        <v>1.8</v>
      </c>
      <c r="E22" s="134">
        <v>0.6</v>
      </c>
      <c r="F22" s="133">
        <v>12</v>
      </c>
      <c r="G22" s="133">
        <v>64.2</v>
      </c>
      <c r="H22" s="59">
        <v>40</v>
      </c>
      <c r="I22" s="132">
        <v>2.4</v>
      </c>
      <c r="J22" s="146">
        <v>1</v>
      </c>
      <c r="K22" s="146">
        <v>18</v>
      </c>
      <c r="L22" s="132">
        <v>85.36</v>
      </c>
      <c r="M22" s="29"/>
    </row>
    <row r="23" spans="1:13" ht="18.75" x14ac:dyDescent="0.3">
      <c r="A23" s="30">
        <v>272</v>
      </c>
      <c r="B23" s="77" t="s">
        <v>25</v>
      </c>
      <c r="C23" s="60">
        <v>150</v>
      </c>
      <c r="D23" s="136">
        <v>0</v>
      </c>
      <c r="E23" s="147">
        <v>0</v>
      </c>
      <c r="F23" s="136">
        <v>8.98</v>
      </c>
      <c r="G23" s="136">
        <v>30</v>
      </c>
      <c r="H23" s="126">
        <v>180</v>
      </c>
      <c r="I23" s="136">
        <v>0</v>
      </c>
      <c r="J23" s="147">
        <v>0</v>
      </c>
      <c r="K23" s="147">
        <v>11.98</v>
      </c>
      <c r="L23" s="136">
        <v>43</v>
      </c>
      <c r="M23" s="29"/>
    </row>
    <row r="24" spans="1:13" ht="18.75" x14ac:dyDescent="0.3">
      <c r="A24" s="30"/>
      <c r="B24" s="114" t="s">
        <v>19</v>
      </c>
      <c r="C24" s="60"/>
      <c r="D24" s="95">
        <f>SUM(D20:D23)</f>
        <v>6.1499999999999995</v>
      </c>
      <c r="E24" s="139">
        <f>SUM(E20:E23)</f>
        <v>10.9</v>
      </c>
      <c r="F24" s="139">
        <f>SUM(F20:F23)</f>
        <v>21.03</v>
      </c>
      <c r="G24" s="148">
        <f>G23+G22+G21+G20</f>
        <v>184.7</v>
      </c>
      <c r="H24" s="74"/>
      <c r="I24" s="149">
        <f>SUM(I20:I23)</f>
        <v>7.25</v>
      </c>
      <c r="J24" s="150">
        <f>SUM(J20:J23)</f>
        <v>13.2</v>
      </c>
      <c r="K24" s="149">
        <f>SUM(K20:K23)</f>
        <v>30.03</v>
      </c>
      <c r="L24" s="149">
        <f>SUM(L20:L23)</f>
        <v>241.45999999999998</v>
      </c>
      <c r="M24" s="29"/>
    </row>
    <row r="25" spans="1:13" ht="18.75" x14ac:dyDescent="0.3">
      <c r="A25" s="30"/>
      <c r="B25" s="77" t="s">
        <v>21</v>
      </c>
      <c r="C25" s="77"/>
      <c r="D25" s="80">
        <f>D24+D18+D11</f>
        <v>32.029999999999994</v>
      </c>
      <c r="E25" s="80">
        <f>E24+E18+E11</f>
        <v>35.1</v>
      </c>
      <c r="F25" s="80">
        <f>F24+F18+F11</f>
        <v>153.58000000000001</v>
      </c>
      <c r="G25" s="106">
        <f>G24+G18+G11</f>
        <v>1052.01</v>
      </c>
      <c r="H25" s="80"/>
      <c r="I25" s="85">
        <f>I24+I18+I11</f>
        <v>41.06</v>
      </c>
      <c r="J25" s="85">
        <f>J24+J18+J11</f>
        <v>45.1</v>
      </c>
      <c r="K25" s="85">
        <f>K24+K18+K11</f>
        <v>196.08300000000003</v>
      </c>
      <c r="L25" s="85">
        <f>L24+L18+L11</f>
        <v>1353.8200000000002</v>
      </c>
      <c r="M25" s="29"/>
    </row>
    <row r="26" spans="1:13" ht="18.75" x14ac:dyDescent="0.3">
      <c r="A26" s="27"/>
      <c r="B26" s="39"/>
      <c r="C26" s="39"/>
      <c r="D26" s="39"/>
      <c r="E26" s="39"/>
      <c r="F26" s="39"/>
      <c r="G26" s="39"/>
      <c r="H26" s="39"/>
      <c r="I26" s="47"/>
      <c r="J26" s="47"/>
      <c r="K26" s="47"/>
      <c r="L26" s="47"/>
      <c r="M26" s="29"/>
    </row>
    <row r="27" spans="1:13" ht="18.75" x14ac:dyDescent="0.3">
      <c r="A27" s="29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29"/>
    </row>
    <row r="28" spans="1:13" x14ac:dyDescent="0.25">
      <c r="D28" s="6"/>
      <c r="E28" s="6"/>
      <c r="F28" s="6"/>
      <c r="G28" s="6"/>
      <c r="I28" s="6"/>
      <c r="J28" s="6"/>
      <c r="K28" s="6"/>
      <c r="L28" s="6"/>
    </row>
  </sheetData>
  <mergeCells count="2">
    <mergeCell ref="D6:G6"/>
    <mergeCell ref="I6:L6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O8" sqref="O8"/>
    </sheetView>
  </sheetViews>
  <sheetFormatPr defaultRowHeight="15" x14ac:dyDescent="0.25"/>
  <cols>
    <col min="1" max="1" width="2" customWidth="1"/>
    <col min="2" max="2" width="29.5703125" customWidth="1"/>
    <col min="3" max="3" width="7.42578125" customWidth="1"/>
    <col min="4" max="4" width="4.28515625" customWidth="1"/>
    <col min="5" max="5" width="4.5703125" customWidth="1"/>
    <col min="6" max="6" width="5.140625" customWidth="1"/>
    <col min="7" max="7" width="5.85546875" customWidth="1"/>
    <col min="8" max="8" width="7" customWidth="1"/>
    <col min="9" max="9" width="4.28515625" customWidth="1"/>
    <col min="10" max="11" width="4.42578125" customWidth="1"/>
    <col min="12" max="12" width="6" customWidth="1"/>
  </cols>
  <sheetData>
    <row r="1" spans="1:13" x14ac:dyDescent="0.25">
      <c r="B1" t="s">
        <v>110</v>
      </c>
    </row>
    <row r="2" spans="1:13" x14ac:dyDescent="0.25">
      <c r="A2" s="210"/>
      <c r="B2" t="s">
        <v>111</v>
      </c>
      <c r="E2" s="23"/>
      <c r="F2" s="23"/>
      <c r="G2" s="23"/>
      <c r="H2" s="23"/>
      <c r="I2" s="23"/>
      <c r="J2" s="209"/>
      <c r="K2" s="23"/>
      <c r="L2" s="23"/>
      <c r="M2" s="209"/>
    </row>
    <row r="3" spans="1:13" x14ac:dyDescent="0.25">
      <c r="A3" s="210"/>
      <c r="B3" t="s">
        <v>112</v>
      </c>
      <c r="E3" s="23"/>
      <c r="F3" s="23"/>
      <c r="G3" s="23"/>
      <c r="H3" s="23"/>
      <c r="I3" s="23"/>
      <c r="J3" s="209"/>
      <c r="K3" s="23"/>
      <c r="L3" s="23"/>
      <c r="M3" s="209"/>
    </row>
    <row r="4" spans="1:13" x14ac:dyDescent="0.25">
      <c r="A4" s="210"/>
      <c r="E4" s="23"/>
      <c r="F4" s="23"/>
      <c r="G4" s="23"/>
      <c r="H4" s="23"/>
      <c r="I4" s="23"/>
      <c r="J4" s="209"/>
      <c r="K4" s="23"/>
      <c r="L4" s="23"/>
      <c r="M4" s="209"/>
    </row>
    <row r="5" spans="1:13" ht="15.75" x14ac:dyDescent="0.25">
      <c r="A5" s="210"/>
      <c r="B5" s="79" t="s">
        <v>0</v>
      </c>
      <c r="C5" s="52" t="s">
        <v>9</v>
      </c>
      <c r="D5" s="283" t="s">
        <v>17</v>
      </c>
      <c r="E5" s="284"/>
      <c r="F5" s="284"/>
      <c r="G5" s="284"/>
      <c r="H5" s="52" t="s">
        <v>10</v>
      </c>
      <c r="I5" s="284" t="s">
        <v>17</v>
      </c>
      <c r="J5" s="284"/>
      <c r="K5" s="284"/>
      <c r="L5" s="284"/>
      <c r="M5" s="209"/>
    </row>
    <row r="6" spans="1:13" ht="18.75" x14ac:dyDescent="0.3">
      <c r="A6" s="4"/>
      <c r="B6" s="80" t="s">
        <v>2</v>
      </c>
      <c r="C6" s="74" t="s">
        <v>14</v>
      </c>
      <c r="D6" s="74" t="s">
        <v>3</v>
      </c>
      <c r="E6" s="74" t="s">
        <v>4</v>
      </c>
      <c r="F6" s="74" t="s">
        <v>5</v>
      </c>
      <c r="G6" s="93" t="s">
        <v>13</v>
      </c>
      <c r="H6" s="74" t="s">
        <v>14</v>
      </c>
      <c r="I6" s="159" t="s">
        <v>3</v>
      </c>
      <c r="J6" s="159" t="s">
        <v>4</v>
      </c>
      <c r="K6" s="159" t="s">
        <v>5</v>
      </c>
      <c r="L6" s="92" t="s">
        <v>13</v>
      </c>
      <c r="M6" s="29"/>
    </row>
    <row r="7" spans="1:13" ht="18.75" x14ac:dyDescent="0.3">
      <c r="A7" s="4"/>
      <c r="B7" s="80" t="s">
        <v>49</v>
      </c>
      <c r="C7" s="74">
        <v>120</v>
      </c>
      <c r="D7" s="217">
        <v>4.32</v>
      </c>
      <c r="E7" s="224">
        <v>4</v>
      </c>
      <c r="F7" s="213">
        <v>14.8</v>
      </c>
      <c r="G7" s="224">
        <v>118</v>
      </c>
      <c r="H7" s="126">
        <v>200</v>
      </c>
      <c r="I7" s="181">
        <v>5.76</v>
      </c>
      <c r="J7" s="196">
        <v>6.63</v>
      </c>
      <c r="K7" s="196">
        <v>18.28</v>
      </c>
      <c r="L7" s="196">
        <v>294</v>
      </c>
      <c r="M7" s="29"/>
    </row>
    <row r="8" spans="1:13" ht="18.75" x14ac:dyDescent="0.3">
      <c r="A8" s="4"/>
      <c r="B8" s="80" t="s">
        <v>63</v>
      </c>
      <c r="C8" s="74">
        <v>150</v>
      </c>
      <c r="D8" s="191">
        <v>1.08</v>
      </c>
      <c r="E8" s="189">
        <v>1.08</v>
      </c>
      <c r="F8" s="189">
        <v>11.67</v>
      </c>
      <c r="G8" s="189">
        <v>76.67</v>
      </c>
      <c r="H8" s="74">
        <v>180</v>
      </c>
      <c r="I8" s="189">
        <v>1.3</v>
      </c>
      <c r="J8" s="189">
        <v>1.3</v>
      </c>
      <c r="K8" s="189">
        <v>14</v>
      </c>
      <c r="L8" s="189">
        <v>92</v>
      </c>
      <c r="M8" s="29"/>
    </row>
    <row r="9" spans="1:13" ht="18.75" x14ac:dyDescent="0.3">
      <c r="A9" s="4"/>
      <c r="B9" s="80" t="s">
        <v>24</v>
      </c>
      <c r="C9" s="125">
        <v>30</v>
      </c>
      <c r="D9" s="74">
        <v>1.8</v>
      </c>
      <c r="E9" s="93">
        <v>0.6</v>
      </c>
      <c r="F9" s="74">
        <v>12</v>
      </c>
      <c r="G9" s="74">
        <v>64.2</v>
      </c>
      <c r="H9" s="74">
        <v>40</v>
      </c>
      <c r="I9" s="125">
        <v>2.4</v>
      </c>
      <c r="J9" s="125">
        <v>1</v>
      </c>
      <c r="K9" s="125">
        <v>17</v>
      </c>
      <c r="L9" s="125">
        <v>85.36</v>
      </c>
      <c r="M9" s="29"/>
    </row>
    <row r="10" spans="1:13" ht="18.75" x14ac:dyDescent="0.3">
      <c r="A10" s="4"/>
      <c r="B10" s="171" t="s">
        <v>19</v>
      </c>
      <c r="C10" s="74"/>
      <c r="D10" s="93">
        <f>SUM(D7:D9)</f>
        <v>7.2</v>
      </c>
      <c r="E10" s="74">
        <f>SUM(E7:E9)</f>
        <v>5.68</v>
      </c>
      <c r="F10" s="93">
        <f>SUM(F7:F9)</f>
        <v>38.47</v>
      </c>
      <c r="G10" s="93">
        <f>SUM(G7:G9)</f>
        <v>258.87</v>
      </c>
      <c r="H10" s="74"/>
      <c r="I10" s="150">
        <f>SUM(I7:I9)</f>
        <v>9.4599999999999991</v>
      </c>
      <c r="J10" s="150">
        <f>SUM(J7:J9)</f>
        <v>8.93</v>
      </c>
      <c r="K10" s="150">
        <f>SUM(K7:K9)</f>
        <v>49.28</v>
      </c>
      <c r="L10" s="150">
        <f>SUM(L7:L9)</f>
        <v>471.36</v>
      </c>
      <c r="M10" s="29"/>
    </row>
    <row r="11" spans="1:13" ht="18.75" x14ac:dyDescent="0.3">
      <c r="A11" s="4"/>
      <c r="B11" s="80" t="s">
        <v>11</v>
      </c>
      <c r="C11" s="74"/>
      <c r="D11" s="74"/>
      <c r="E11" s="74"/>
      <c r="F11" s="93"/>
      <c r="G11" s="74"/>
      <c r="H11" s="74"/>
      <c r="I11" s="125"/>
      <c r="J11" s="145"/>
      <c r="K11" s="145"/>
      <c r="L11" s="145"/>
      <c r="M11" s="29"/>
    </row>
    <row r="12" spans="1:13" ht="22.5" customHeight="1" x14ac:dyDescent="0.3">
      <c r="A12" s="4"/>
      <c r="B12" s="168" t="s">
        <v>65</v>
      </c>
      <c r="C12" s="74">
        <v>150</v>
      </c>
      <c r="D12" s="221">
        <v>2.82</v>
      </c>
      <c r="E12" s="181">
        <v>3.8</v>
      </c>
      <c r="F12" s="183">
        <v>11.2</v>
      </c>
      <c r="G12" s="185">
        <v>105.3</v>
      </c>
      <c r="H12" s="159">
        <v>250</v>
      </c>
      <c r="I12" s="217">
        <v>3.52</v>
      </c>
      <c r="J12" s="224">
        <v>5</v>
      </c>
      <c r="K12" s="224">
        <v>16</v>
      </c>
      <c r="L12" s="217">
        <v>147</v>
      </c>
      <c r="M12" s="29"/>
    </row>
    <row r="13" spans="1:13" ht="18.75" x14ac:dyDescent="0.3">
      <c r="A13" s="4"/>
      <c r="B13" s="168" t="s">
        <v>66</v>
      </c>
      <c r="C13" s="74" t="s">
        <v>80</v>
      </c>
      <c r="D13" s="180">
        <v>14</v>
      </c>
      <c r="E13" s="139">
        <v>15</v>
      </c>
      <c r="F13" s="159">
        <v>28</v>
      </c>
      <c r="G13" s="199">
        <v>324</v>
      </c>
      <c r="H13" s="74" t="s">
        <v>82</v>
      </c>
      <c r="I13" s="74">
        <v>18</v>
      </c>
      <c r="J13" s="93">
        <v>20</v>
      </c>
      <c r="K13" s="74">
        <v>36</v>
      </c>
      <c r="L13" s="74">
        <v>435</v>
      </c>
      <c r="M13" s="29"/>
    </row>
    <row r="14" spans="1:13" ht="18.75" x14ac:dyDescent="0.3">
      <c r="A14" s="4"/>
      <c r="B14" s="80" t="s">
        <v>71</v>
      </c>
      <c r="C14" s="126">
        <v>150</v>
      </c>
      <c r="D14" s="181">
        <v>0.04</v>
      </c>
      <c r="E14" s="196">
        <v>0</v>
      </c>
      <c r="F14" s="181">
        <v>9.1</v>
      </c>
      <c r="G14" s="181">
        <v>35</v>
      </c>
      <c r="H14" s="74">
        <v>180</v>
      </c>
      <c r="I14" s="196">
        <v>0.04</v>
      </c>
      <c r="J14" s="181">
        <v>0</v>
      </c>
      <c r="K14" s="196">
        <v>12.13</v>
      </c>
      <c r="L14" s="185">
        <v>47</v>
      </c>
      <c r="M14" s="29"/>
    </row>
    <row r="15" spans="1:13" ht="18.75" x14ac:dyDescent="0.3">
      <c r="A15" s="4"/>
      <c r="B15" s="80" t="s">
        <v>39</v>
      </c>
      <c r="C15" s="93">
        <v>40</v>
      </c>
      <c r="D15" s="149">
        <v>2.4</v>
      </c>
      <c r="E15" s="150">
        <v>1</v>
      </c>
      <c r="F15" s="149">
        <v>17</v>
      </c>
      <c r="G15" s="149">
        <v>85.36</v>
      </c>
      <c r="H15" s="74">
        <v>70</v>
      </c>
      <c r="I15" s="95">
        <v>4.2</v>
      </c>
      <c r="J15" s="139">
        <v>1.7</v>
      </c>
      <c r="K15" s="95">
        <v>29</v>
      </c>
      <c r="L15" s="144" t="s">
        <v>89</v>
      </c>
      <c r="M15" s="29"/>
    </row>
    <row r="16" spans="1:13" ht="18.75" x14ac:dyDescent="0.3">
      <c r="A16" s="4"/>
      <c r="B16" s="171" t="s">
        <v>19</v>
      </c>
      <c r="C16" s="74"/>
      <c r="D16" s="93">
        <f>SUM(D12:D15)</f>
        <v>19.259999999999998</v>
      </c>
      <c r="E16" s="74">
        <f>SUM(E12:E15)</f>
        <v>19.8</v>
      </c>
      <c r="F16" s="74">
        <f>SUM(F12:F15)</f>
        <v>65.300000000000011</v>
      </c>
      <c r="G16" s="74">
        <f>SUM(G12:G15)</f>
        <v>549.66</v>
      </c>
      <c r="H16" s="74"/>
      <c r="I16" s="125">
        <f>SUM(I12:I15)</f>
        <v>25.759999999999998</v>
      </c>
      <c r="J16" s="125">
        <f>SUM(J12:J15)</f>
        <v>26.7</v>
      </c>
      <c r="K16" s="125">
        <f>SUM(K12:K15)</f>
        <v>93.13</v>
      </c>
      <c r="L16" s="125">
        <f>SUM(L12:L15)</f>
        <v>629</v>
      </c>
      <c r="M16" s="29"/>
    </row>
    <row r="17" spans="1:13" ht="18.75" x14ac:dyDescent="0.3">
      <c r="A17" s="4"/>
      <c r="B17" s="80" t="s">
        <v>20</v>
      </c>
      <c r="C17" s="74"/>
      <c r="D17" s="93"/>
      <c r="E17" s="74"/>
      <c r="F17" s="74"/>
      <c r="G17" s="93"/>
      <c r="H17" s="74"/>
      <c r="I17" s="125"/>
      <c r="J17" s="125"/>
      <c r="K17" s="125"/>
      <c r="L17" s="125"/>
      <c r="M17" s="29"/>
    </row>
    <row r="18" spans="1:13" ht="18.75" x14ac:dyDescent="0.3">
      <c r="A18" s="4"/>
      <c r="B18" s="80" t="s">
        <v>53</v>
      </c>
      <c r="C18" s="74" t="s">
        <v>81</v>
      </c>
      <c r="D18" s="181">
        <v>5.05</v>
      </c>
      <c r="E18" s="196">
        <v>9.6300000000000008</v>
      </c>
      <c r="F18" s="196">
        <v>33.520000000000003</v>
      </c>
      <c r="G18" s="181">
        <v>177.7</v>
      </c>
      <c r="H18" s="74" t="s">
        <v>83</v>
      </c>
      <c r="I18" s="220">
        <v>5.05</v>
      </c>
      <c r="J18" s="220">
        <v>9.6300000000000008</v>
      </c>
      <c r="K18" s="220">
        <v>33.520000000000003</v>
      </c>
      <c r="L18" s="181">
        <v>177.7</v>
      </c>
      <c r="M18" s="29"/>
    </row>
    <row r="19" spans="1:13" ht="18.75" x14ac:dyDescent="0.3">
      <c r="A19" s="4"/>
      <c r="B19" s="80" t="s">
        <v>47</v>
      </c>
      <c r="C19" s="95">
        <v>150</v>
      </c>
      <c r="D19" s="139">
        <v>0.7</v>
      </c>
      <c r="E19" s="139">
        <v>0.1</v>
      </c>
      <c r="F19" s="139">
        <v>15.8</v>
      </c>
      <c r="G19" s="139">
        <v>64.5</v>
      </c>
      <c r="H19" s="74">
        <v>180</v>
      </c>
      <c r="I19" s="139">
        <f>D19/150*180</f>
        <v>0.83999999999999986</v>
      </c>
      <c r="J19" s="139">
        <f>E19/150*180</f>
        <v>0.12000000000000001</v>
      </c>
      <c r="K19" s="139">
        <v>20.5</v>
      </c>
      <c r="L19" s="139">
        <f>G19/150*180</f>
        <v>77.400000000000006</v>
      </c>
      <c r="M19" s="28"/>
    </row>
    <row r="20" spans="1:13" ht="18.75" x14ac:dyDescent="0.3">
      <c r="A20" s="4"/>
      <c r="B20" s="171" t="s">
        <v>19</v>
      </c>
      <c r="C20" s="74"/>
      <c r="D20" s="74">
        <f>SUM(D18:D19)</f>
        <v>5.75</v>
      </c>
      <c r="E20" s="74">
        <f>SUM(E18:E19)</f>
        <v>9.73</v>
      </c>
      <c r="F20" s="74">
        <f>SUM(F18:F19)</f>
        <v>49.320000000000007</v>
      </c>
      <c r="G20" s="74">
        <f>SUM(G18:G19)</f>
        <v>242.2</v>
      </c>
      <c r="H20" s="74"/>
      <c r="I20" s="125">
        <f>SUM(I18:I19)</f>
        <v>5.89</v>
      </c>
      <c r="J20" s="125">
        <f>SUM(J18:J19)</f>
        <v>9.75</v>
      </c>
      <c r="K20" s="125">
        <f>SUM(K18:K19)</f>
        <v>54.02</v>
      </c>
      <c r="L20" s="125">
        <f>SUM(L18:L19)</f>
        <v>255.1</v>
      </c>
      <c r="M20" s="34"/>
    </row>
    <row r="21" spans="1:13" ht="18.75" x14ac:dyDescent="0.3">
      <c r="A21" s="4"/>
      <c r="B21" s="80" t="s">
        <v>21</v>
      </c>
      <c r="C21" s="74"/>
      <c r="D21" s="74">
        <f>D10+D16+D20</f>
        <v>32.209999999999994</v>
      </c>
      <c r="E21" s="74">
        <f>E10+E16+E20</f>
        <v>35.21</v>
      </c>
      <c r="F21" s="74">
        <f>F10+F16+F20</f>
        <v>153.09000000000003</v>
      </c>
      <c r="G21" s="74">
        <f>G10+G16+G20</f>
        <v>1050.73</v>
      </c>
      <c r="H21" s="74"/>
      <c r="I21" s="125">
        <f>I10+I16+I20</f>
        <v>41.11</v>
      </c>
      <c r="J21" s="125">
        <f>J10+J16+J20</f>
        <v>45.379999999999995</v>
      </c>
      <c r="K21" s="125">
        <f>K10+K16+K20</f>
        <v>196.43</v>
      </c>
      <c r="L21" s="125">
        <f>L10+L16+L20</f>
        <v>1355.46</v>
      </c>
      <c r="M21" s="29"/>
    </row>
    <row r="22" spans="1:13" ht="18.75" x14ac:dyDescent="0.3"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29"/>
    </row>
    <row r="23" spans="1:13" ht="18.75" x14ac:dyDescent="0.3">
      <c r="B23" s="174"/>
      <c r="C23" s="174"/>
      <c r="D23" s="174"/>
      <c r="E23" s="174"/>
      <c r="F23" s="174"/>
      <c r="G23" s="174"/>
      <c r="H23" s="174"/>
      <c r="I23" s="175"/>
      <c r="J23" s="175"/>
      <c r="K23" s="175"/>
      <c r="L23" s="175"/>
      <c r="M23" s="29"/>
    </row>
  </sheetData>
  <mergeCells count="2">
    <mergeCell ref="D5:G5"/>
    <mergeCell ref="I5:L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6" workbookViewId="0">
      <selection activeCell="H24" sqref="H7:H24"/>
    </sheetView>
  </sheetViews>
  <sheetFormatPr defaultRowHeight="15" x14ac:dyDescent="0.25"/>
  <cols>
    <col min="1" max="1" width="1.5703125" customWidth="1"/>
    <col min="2" max="2" width="30.5703125" customWidth="1"/>
    <col min="3" max="3" width="7" customWidth="1"/>
    <col min="4" max="4" width="5" customWidth="1"/>
    <col min="5" max="5" width="4.28515625" customWidth="1"/>
    <col min="6" max="6" width="5.140625" customWidth="1"/>
    <col min="7" max="7" width="5.7109375" customWidth="1"/>
    <col min="8" max="8" width="8" customWidth="1"/>
    <col min="9" max="9" width="4.7109375" customWidth="1"/>
    <col min="10" max="10" width="5" customWidth="1"/>
    <col min="11" max="11" width="5.42578125" customWidth="1"/>
    <col min="12" max="12" width="5.5703125" customWidth="1"/>
  </cols>
  <sheetData>
    <row r="1" spans="1:13" x14ac:dyDescent="0.25">
      <c r="B1" t="s">
        <v>110</v>
      </c>
    </row>
    <row r="2" spans="1:13" x14ac:dyDescent="0.25">
      <c r="B2" t="s">
        <v>111</v>
      </c>
    </row>
    <row r="3" spans="1:13" x14ac:dyDescent="0.25">
      <c r="B3" t="s">
        <v>112</v>
      </c>
    </row>
    <row r="4" spans="1:13" ht="15.75" customHeight="1" x14ac:dyDescent="0.25"/>
    <row r="5" spans="1:13" ht="4.5" hidden="1" customHeight="1" x14ac:dyDescent="0.25"/>
    <row r="6" spans="1:13" ht="15" customHeight="1" x14ac:dyDescent="0.25">
      <c r="A6" s="8"/>
      <c r="B6" s="167" t="s">
        <v>29</v>
      </c>
      <c r="C6" s="167"/>
      <c r="D6" s="178"/>
      <c r="E6" s="167"/>
      <c r="F6" s="167"/>
      <c r="G6" s="167"/>
      <c r="H6" s="167"/>
      <c r="I6" s="167"/>
      <c r="J6" s="167"/>
      <c r="K6" s="167"/>
      <c r="L6" s="167"/>
    </row>
    <row r="7" spans="1:13" ht="15.75" x14ac:dyDescent="0.25">
      <c r="A7" s="4"/>
      <c r="B7" s="80" t="s">
        <v>0</v>
      </c>
      <c r="C7" s="74" t="s">
        <v>9</v>
      </c>
      <c r="D7" s="285" t="s">
        <v>17</v>
      </c>
      <c r="E7" s="285"/>
      <c r="F7" s="285"/>
      <c r="G7" s="285"/>
      <c r="H7" s="74" t="s">
        <v>10</v>
      </c>
      <c r="I7" s="285" t="s">
        <v>17</v>
      </c>
      <c r="J7" s="285"/>
      <c r="K7" s="285"/>
      <c r="L7" s="285"/>
    </row>
    <row r="8" spans="1:13" ht="15.75" x14ac:dyDescent="0.25">
      <c r="A8" s="4"/>
      <c r="B8" s="80" t="s">
        <v>2</v>
      </c>
      <c r="C8" s="74" t="s">
        <v>14</v>
      </c>
      <c r="D8" s="74" t="s">
        <v>3</v>
      </c>
      <c r="E8" s="74" t="s">
        <v>4</v>
      </c>
      <c r="F8" s="74" t="s">
        <v>5</v>
      </c>
      <c r="G8" s="74" t="s">
        <v>13</v>
      </c>
      <c r="H8" s="74" t="s">
        <v>14</v>
      </c>
      <c r="I8" s="74" t="s">
        <v>3</v>
      </c>
      <c r="J8" s="74" t="s">
        <v>4</v>
      </c>
      <c r="K8" s="74" t="s">
        <v>5</v>
      </c>
      <c r="L8" s="74" t="s">
        <v>13</v>
      </c>
    </row>
    <row r="9" spans="1:13" ht="15.75" x14ac:dyDescent="0.25">
      <c r="A9" s="4"/>
      <c r="B9" s="80" t="s">
        <v>54</v>
      </c>
      <c r="C9" s="74">
        <v>150</v>
      </c>
      <c r="D9" s="74">
        <v>8</v>
      </c>
      <c r="E9" s="74">
        <v>9</v>
      </c>
      <c r="F9" s="74">
        <v>12</v>
      </c>
      <c r="G9" s="74">
        <v>196</v>
      </c>
      <c r="H9" s="74">
        <v>200</v>
      </c>
      <c r="I9" s="203">
        <v>11</v>
      </c>
      <c r="J9" s="203">
        <v>12</v>
      </c>
      <c r="K9" s="203">
        <v>16</v>
      </c>
      <c r="L9" s="203">
        <v>302</v>
      </c>
    </row>
    <row r="10" spans="1:13" ht="15.75" x14ac:dyDescent="0.25">
      <c r="A10" s="4"/>
      <c r="B10" s="80" t="s">
        <v>70</v>
      </c>
      <c r="C10" s="74">
        <v>150</v>
      </c>
      <c r="D10" s="191">
        <v>1</v>
      </c>
      <c r="E10" s="191">
        <v>1.08</v>
      </c>
      <c r="F10" s="191">
        <v>10.83</v>
      </c>
      <c r="G10" s="191">
        <v>75</v>
      </c>
      <c r="H10" s="74">
        <v>180</v>
      </c>
      <c r="I10" s="191">
        <v>1.2</v>
      </c>
      <c r="J10" s="191">
        <v>1.3</v>
      </c>
      <c r="K10" s="191">
        <v>13</v>
      </c>
      <c r="L10" s="191">
        <v>90</v>
      </c>
      <c r="M10" s="11"/>
    </row>
    <row r="11" spans="1:13" ht="15.75" x14ac:dyDescent="0.25">
      <c r="A11" s="4"/>
      <c r="B11" s="171" t="s">
        <v>19</v>
      </c>
      <c r="C11" s="74"/>
      <c r="D11" s="74">
        <f>SUM(D9:D10)</f>
        <v>9</v>
      </c>
      <c r="E11" s="74">
        <f>SUM(E9:E10)</f>
        <v>10.08</v>
      </c>
      <c r="F11" s="74">
        <f>SUM(F9:F10)</f>
        <v>22.83</v>
      </c>
      <c r="G11" s="74">
        <f>SUM(G9:G10)</f>
        <v>271</v>
      </c>
      <c r="H11" s="74"/>
      <c r="I11" s="202">
        <f>SUM(I9:I10)</f>
        <v>12.2</v>
      </c>
      <c r="J11" s="144">
        <f>SUM(J9:J10)</f>
        <v>13.3</v>
      </c>
      <c r="K11" s="200">
        <f>SUM(K9:K10)</f>
        <v>29</v>
      </c>
      <c r="L11" s="200">
        <f>SUM(L9:L10)</f>
        <v>392</v>
      </c>
    </row>
    <row r="12" spans="1:13" ht="15.75" x14ac:dyDescent="0.25">
      <c r="A12" s="4"/>
      <c r="B12" s="80" t="s">
        <v>11</v>
      </c>
      <c r="C12" s="74"/>
      <c r="D12" s="74"/>
      <c r="E12" s="74"/>
      <c r="F12" s="74"/>
      <c r="G12" s="74"/>
      <c r="H12" s="74"/>
      <c r="I12" s="125"/>
      <c r="J12" s="125"/>
      <c r="K12" s="125"/>
      <c r="L12" s="125"/>
      <c r="M12" s="11"/>
    </row>
    <row r="13" spans="1:13" ht="31.5" x14ac:dyDescent="0.25">
      <c r="A13" s="4"/>
      <c r="B13" s="168" t="s">
        <v>55</v>
      </c>
      <c r="C13" s="74">
        <v>150</v>
      </c>
      <c r="D13" s="159">
        <v>2</v>
      </c>
      <c r="E13" s="92">
        <v>4.8</v>
      </c>
      <c r="F13" s="159">
        <v>30</v>
      </c>
      <c r="G13" s="159">
        <v>89</v>
      </c>
      <c r="H13" s="74">
        <v>250</v>
      </c>
      <c r="I13" s="125">
        <v>4</v>
      </c>
      <c r="J13" s="125">
        <v>5</v>
      </c>
      <c r="K13" s="125">
        <v>35</v>
      </c>
      <c r="L13" s="125">
        <v>140</v>
      </c>
    </row>
    <row r="14" spans="1:13" ht="15.75" x14ac:dyDescent="0.25">
      <c r="A14" s="4"/>
      <c r="B14" s="80" t="s">
        <v>84</v>
      </c>
      <c r="C14" s="74">
        <v>100</v>
      </c>
      <c r="D14" s="126">
        <v>0.2</v>
      </c>
      <c r="E14" s="74">
        <v>7.5</v>
      </c>
      <c r="F14" s="74">
        <v>12.3</v>
      </c>
      <c r="G14" s="74">
        <v>132</v>
      </c>
      <c r="H14" s="74">
        <v>150</v>
      </c>
      <c r="I14" s="139">
        <v>0.4</v>
      </c>
      <c r="J14" s="139">
        <v>5.04</v>
      </c>
      <c r="K14" s="139">
        <v>14</v>
      </c>
      <c r="L14" s="139">
        <v>198</v>
      </c>
    </row>
    <row r="15" spans="1:13" ht="15.75" x14ac:dyDescent="0.25">
      <c r="A15" s="4"/>
      <c r="B15" s="80" t="s">
        <v>38</v>
      </c>
      <c r="C15" s="74">
        <v>30</v>
      </c>
      <c r="D15" s="74">
        <v>0.4</v>
      </c>
      <c r="E15" s="74">
        <v>1.3</v>
      </c>
      <c r="F15" s="74">
        <v>2.1</v>
      </c>
      <c r="G15" s="74">
        <v>21.7</v>
      </c>
      <c r="H15" s="74">
        <v>50</v>
      </c>
      <c r="I15" s="125">
        <v>0</v>
      </c>
      <c r="J15" s="145">
        <v>2.2000000000000002</v>
      </c>
      <c r="K15" s="125">
        <v>3.5</v>
      </c>
      <c r="L15" s="125">
        <v>36</v>
      </c>
    </row>
    <row r="16" spans="1:13" ht="15.75" x14ac:dyDescent="0.25">
      <c r="A16" s="4"/>
      <c r="B16" s="168" t="s">
        <v>85</v>
      </c>
      <c r="C16" s="74">
        <v>50</v>
      </c>
      <c r="D16" s="213">
        <v>10.3</v>
      </c>
      <c r="E16" s="213">
        <v>7.7</v>
      </c>
      <c r="F16" s="213">
        <v>18</v>
      </c>
      <c r="G16" s="218">
        <v>196</v>
      </c>
      <c r="H16" s="74">
        <v>70</v>
      </c>
      <c r="I16" s="221">
        <v>12</v>
      </c>
      <c r="J16" s="185">
        <v>13.6</v>
      </c>
      <c r="K16" s="184">
        <v>24</v>
      </c>
      <c r="L16" s="185">
        <v>236</v>
      </c>
    </row>
    <row r="17" spans="1:12" ht="15.75" x14ac:dyDescent="0.25">
      <c r="A17" s="4"/>
      <c r="B17" s="80" t="s">
        <v>41</v>
      </c>
      <c r="C17" s="74">
        <v>150</v>
      </c>
      <c r="D17" s="196">
        <v>0</v>
      </c>
      <c r="E17" s="196">
        <v>0</v>
      </c>
      <c r="F17" s="196">
        <v>13.5</v>
      </c>
      <c r="G17" s="181">
        <v>46.5</v>
      </c>
      <c r="H17" s="74">
        <v>180</v>
      </c>
      <c r="I17" s="220">
        <v>0</v>
      </c>
      <c r="J17" s="181">
        <v>0</v>
      </c>
      <c r="K17" s="182">
        <v>18</v>
      </c>
      <c r="L17" s="181">
        <v>60</v>
      </c>
    </row>
    <row r="18" spans="1:12" ht="15.75" x14ac:dyDescent="0.25">
      <c r="A18" s="4"/>
      <c r="B18" s="80" t="s">
        <v>39</v>
      </c>
      <c r="C18" s="74">
        <v>40</v>
      </c>
      <c r="D18" s="150">
        <v>2.4</v>
      </c>
      <c r="E18" s="150">
        <v>1</v>
      </c>
      <c r="F18" s="150">
        <v>17</v>
      </c>
      <c r="G18" s="150">
        <v>85.36</v>
      </c>
      <c r="H18" s="74">
        <v>70</v>
      </c>
      <c r="I18" s="201">
        <v>4.2</v>
      </c>
      <c r="J18" s="139">
        <v>1.7</v>
      </c>
      <c r="K18" s="201">
        <v>29</v>
      </c>
      <c r="L18" s="144" t="s">
        <v>89</v>
      </c>
    </row>
    <row r="19" spans="1:12" ht="15.75" x14ac:dyDescent="0.25">
      <c r="A19" s="4"/>
      <c r="B19" s="171" t="s">
        <v>19</v>
      </c>
      <c r="C19" s="74"/>
      <c r="D19" s="74">
        <f>SUM(D13:D18)</f>
        <v>15.3</v>
      </c>
      <c r="E19" s="74">
        <f>SUM(E13:E18)</f>
        <v>22.3</v>
      </c>
      <c r="F19" s="93">
        <f>SUM(F13:F18)</f>
        <v>92.9</v>
      </c>
      <c r="G19" s="74">
        <f>SUM(G13:G18)</f>
        <v>570.55999999999995</v>
      </c>
      <c r="H19" s="74"/>
      <c r="I19" s="193">
        <f>SUM(I13:I18)</f>
        <v>20.599999999999998</v>
      </c>
      <c r="J19" s="125">
        <f>SUM(J13:J18)</f>
        <v>27.539999999999996</v>
      </c>
      <c r="K19" s="193">
        <f>SUM(K13:K18)</f>
        <v>123.5</v>
      </c>
      <c r="L19" s="205">
        <f>SUM(L13:L18)</f>
        <v>670</v>
      </c>
    </row>
    <row r="20" spans="1:12" ht="15.75" x14ac:dyDescent="0.25">
      <c r="A20" s="4"/>
      <c r="B20" s="80" t="s">
        <v>20</v>
      </c>
      <c r="C20" s="74"/>
      <c r="D20" s="74"/>
      <c r="E20" s="74"/>
      <c r="F20" s="93"/>
      <c r="G20" s="93"/>
      <c r="H20" s="74"/>
      <c r="I20" s="145"/>
      <c r="J20" s="145"/>
      <c r="K20" s="125"/>
      <c r="L20" s="125"/>
    </row>
    <row r="21" spans="1:12" ht="15.75" x14ac:dyDescent="0.25">
      <c r="A21" s="4"/>
      <c r="B21" s="80" t="s">
        <v>57</v>
      </c>
      <c r="C21" s="74" t="s">
        <v>75</v>
      </c>
      <c r="D21" s="74">
        <v>7</v>
      </c>
      <c r="E21" s="74">
        <v>2.5</v>
      </c>
      <c r="F21" s="74">
        <v>28</v>
      </c>
      <c r="G21" s="74">
        <v>178.5</v>
      </c>
      <c r="H21" s="74" t="s">
        <v>40</v>
      </c>
      <c r="I21" s="74">
        <v>9</v>
      </c>
      <c r="J21" s="93">
        <v>4.4000000000000004</v>
      </c>
      <c r="K21" s="74">
        <v>32</v>
      </c>
      <c r="L21" s="74">
        <v>255</v>
      </c>
    </row>
    <row r="22" spans="1:12" ht="15.75" x14ac:dyDescent="0.25">
      <c r="A22" s="4"/>
      <c r="B22" s="80" t="s">
        <v>25</v>
      </c>
      <c r="C22" s="74">
        <v>150</v>
      </c>
      <c r="D22" s="196">
        <v>0</v>
      </c>
      <c r="E22" s="196">
        <v>0</v>
      </c>
      <c r="F22" s="196">
        <v>8.98</v>
      </c>
      <c r="G22" s="196">
        <v>30</v>
      </c>
      <c r="H22" s="74">
        <v>180</v>
      </c>
      <c r="I22" s="181">
        <v>0</v>
      </c>
      <c r="J22" s="196">
        <v>0</v>
      </c>
      <c r="K22" s="196">
        <v>11.98</v>
      </c>
      <c r="L22" s="181">
        <v>43</v>
      </c>
    </row>
    <row r="23" spans="1:12" ht="15.75" x14ac:dyDescent="0.25">
      <c r="A23" s="4"/>
      <c r="B23" s="171" t="s">
        <v>19</v>
      </c>
      <c r="C23" s="139"/>
      <c r="D23" s="93">
        <f>SUM(D21:D22)</f>
        <v>7</v>
      </c>
      <c r="E23" s="93">
        <f>SUM(E21:E22)</f>
        <v>2.5</v>
      </c>
      <c r="F23" s="93">
        <f>SUM(F21:F22)</f>
        <v>36.980000000000004</v>
      </c>
      <c r="G23" s="93">
        <f>SUM(G21:G22)</f>
        <v>208.5</v>
      </c>
      <c r="H23" s="74"/>
      <c r="I23" s="150">
        <f>SUM(I21:I22)</f>
        <v>9</v>
      </c>
      <c r="J23" s="149">
        <f>SUM(J21:J22)</f>
        <v>4.4000000000000004</v>
      </c>
      <c r="K23" s="150">
        <f>SUM(K21:K22)</f>
        <v>43.980000000000004</v>
      </c>
      <c r="L23" s="149">
        <f>SUM(L21:L22)</f>
        <v>298</v>
      </c>
    </row>
    <row r="24" spans="1:12" ht="15.75" x14ac:dyDescent="0.25">
      <c r="A24" s="4"/>
      <c r="B24" s="80" t="s">
        <v>21</v>
      </c>
      <c r="C24" s="74"/>
      <c r="D24" s="95">
        <f>D11+D19+D23</f>
        <v>31.3</v>
      </c>
      <c r="E24" s="139">
        <f>E11+E19+E23</f>
        <v>34.880000000000003</v>
      </c>
      <c r="F24" s="139">
        <f>F11+F19+F23</f>
        <v>152.71</v>
      </c>
      <c r="G24" s="139">
        <f>G11+G19+G23</f>
        <v>1050.06</v>
      </c>
      <c r="H24" s="139"/>
      <c r="I24" s="205">
        <f>I11+I19+I23</f>
        <v>41.8</v>
      </c>
      <c r="J24" s="205">
        <f>J11+J19+J23</f>
        <v>45.239999999999995</v>
      </c>
      <c r="K24" s="205">
        <f>K11+K19+K23</f>
        <v>196.48000000000002</v>
      </c>
      <c r="L24" s="205">
        <f>L11+L19+L23</f>
        <v>1360</v>
      </c>
    </row>
    <row r="25" spans="1:12" ht="18.75" x14ac:dyDescent="0.3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</row>
    <row r="26" spans="1:12" x14ac:dyDescent="0.25">
      <c r="B26" s="49"/>
      <c r="C26" s="49"/>
      <c r="D26" s="50"/>
      <c r="E26" s="50"/>
      <c r="F26" s="50"/>
      <c r="G26" s="50"/>
      <c r="H26" s="49"/>
      <c r="I26" s="49"/>
      <c r="J26" s="49"/>
      <c r="K26" s="49"/>
      <c r="L26" s="49"/>
    </row>
    <row r="27" spans="1:12" x14ac:dyDescent="0.25">
      <c r="D27" s="3"/>
      <c r="E27" s="3"/>
      <c r="F27" s="3"/>
      <c r="G27" s="3"/>
    </row>
  </sheetData>
  <mergeCells count="2">
    <mergeCell ref="D7:G7"/>
    <mergeCell ref="I7:L7"/>
  </mergeCells>
  <pageMargins left="0.7" right="0.7" top="0.75" bottom="0.75" header="0.3" footer="0.3"/>
  <pageSetup paperSize="9" scale="60" orientation="landscape" r:id="rId1"/>
  <colBreaks count="1" manualBreakCount="1">
    <brk id="16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H23" sqref="H6:H23"/>
    </sheetView>
  </sheetViews>
  <sheetFormatPr defaultRowHeight="15" x14ac:dyDescent="0.25"/>
  <cols>
    <col min="1" max="1" width="1.42578125" customWidth="1"/>
    <col min="2" max="2" width="24.140625" customWidth="1"/>
    <col min="3" max="3" width="7.140625" customWidth="1"/>
    <col min="4" max="4" width="3.7109375" customWidth="1"/>
    <col min="5" max="5" width="4.5703125" customWidth="1"/>
    <col min="6" max="6" width="4.42578125" customWidth="1"/>
    <col min="7" max="7" width="4.85546875" customWidth="1"/>
    <col min="8" max="8" width="8.140625" customWidth="1"/>
    <col min="9" max="9" width="4" customWidth="1"/>
    <col min="10" max="10" width="4.85546875" customWidth="1"/>
    <col min="11" max="11" width="5.85546875" customWidth="1"/>
    <col min="12" max="12" width="6.42578125" customWidth="1"/>
    <col min="13" max="13" width="3.42578125" hidden="1" customWidth="1"/>
  </cols>
  <sheetData>
    <row r="1" spans="1:13" ht="15" customHeight="1" x14ac:dyDescent="0.25">
      <c r="A1" s="8"/>
      <c r="B1" t="s">
        <v>110</v>
      </c>
      <c r="C1" s="10"/>
      <c r="D1" s="8"/>
      <c r="E1" s="10"/>
      <c r="F1" s="10"/>
      <c r="G1" s="10"/>
      <c r="H1" s="10"/>
      <c r="I1" s="10"/>
      <c r="J1" s="10"/>
      <c r="K1" s="10"/>
      <c r="L1" s="10"/>
      <c r="M1" s="10"/>
    </row>
    <row r="2" spans="1:13" ht="14.25" customHeight="1" x14ac:dyDescent="0.25">
      <c r="A2" s="8"/>
      <c r="B2" t="s">
        <v>111</v>
      </c>
      <c r="C2" s="10"/>
      <c r="D2" s="8"/>
      <c r="E2" s="10"/>
      <c r="F2" s="10"/>
      <c r="G2" s="10"/>
      <c r="H2" s="10"/>
      <c r="I2" s="10"/>
      <c r="J2" s="10"/>
      <c r="K2" s="10"/>
      <c r="L2" s="10"/>
      <c r="M2" s="10"/>
    </row>
    <row r="3" spans="1:13" ht="13.5" customHeight="1" x14ac:dyDescent="0.25">
      <c r="A3" s="8"/>
      <c r="B3" t="s">
        <v>112</v>
      </c>
      <c r="C3" s="10"/>
      <c r="D3" s="8"/>
      <c r="E3" s="10"/>
      <c r="F3" s="10"/>
      <c r="G3" s="10"/>
      <c r="H3" s="10"/>
      <c r="I3" s="10"/>
      <c r="J3" s="10"/>
      <c r="K3" s="10"/>
      <c r="L3" s="10"/>
      <c r="M3" s="10"/>
    </row>
    <row r="4" spans="1:13" ht="2.25" customHeight="1" x14ac:dyDescent="0.25">
      <c r="A4" s="8"/>
      <c r="B4" s="10"/>
      <c r="C4" s="10"/>
      <c r="D4" s="8"/>
      <c r="E4" s="10"/>
      <c r="F4" s="10"/>
      <c r="G4" s="10"/>
      <c r="H4" s="10"/>
      <c r="I4" s="10"/>
      <c r="J4" s="10"/>
      <c r="K4" s="10"/>
      <c r="L4" s="10"/>
      <c r="M4" s="10"/>
    </row>
    <row r="5" spans="1:13" ht="12.75" customHeight="1" x14ac:dyDescent="0.25">
      <c r="A5" s="8"/>
      <c r="B5" s="180" t="s">
        <v>30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</row>
    <row r="6" spans="1:13" x14ac:dyDescent="0.25">
      <c r="A6" s="4"/>
      <c r="B6" s="74" t="s">
        <v>0</v>
      </c>
      <c r="C6" s="74" t="s">
        <v>9</v>
      </c>
      <c r="D6" s="286" t="s">
        <v>17</v>
      </c>
      <c r="E6" s="285"/>
      <c r="F6" s="285"/>
      <c r="G6" s="285"/>
      <c r="H6" s="74" t="s">
        <v>10</v>
      </c>
      <c r="I6" s="285" t="s">
        <v>17</v>
      </c>
      <c r="J6" s="285"/>
      <c r="K6" s="285"/>
      <c r="L6" s="285"/>
      <c r="M6" s="92"/>
    </row>
    <row r="7" spans="1:13" x14ac:dyDescent="0.25">
      <c r="A7" s="4"/>
      <c r="B7" s="74" t="s">
        <v>2</v>
      </c>
      <c r="C7" s="74" t="s">
        <v>14</v>
      </c>
      <c r="D7" s="159" t="s">
        <v>3</v>
      </c>
      <c r="E7" s="195" t="s">
        <v>4</v>
      </c>
      <c r="F7" s="159" t="s">
        <v>5</v>
      </c>
      <c r="G7" s="159" t="s">
        <v>13</v>
      </c>
      <c r="H7" s="74" t="s">
        <v>14</v>
      </c>
      <c r="I7" s="74" t="s">
        <v>3</v>
      </c>
      <c r="J7" s="93" t="s">
        <v>4</v>
      </c>
      <c r="K7" s="126" t="s">
        <v>5</v>
      </c>
      <c r="L7" s="74" t="s">
        <v>13</v>
      </c>
      <c r="M7" s="93"/>
    </row>
    <row r="8" spans="1:13" x14ac:dyDescent="0.25">
      <c r="A8" s="37">
        <v>53</v>
      </c>
      <c r="B8" s="74" t="s">
        <v>79</v>
      </c>
      <c r="C8" s="74">
        <v>120</v>
      </c>
      <c r="D8" s="181">
        <v>7</v>
      </c>
      <c r="E8" s="182">
        <v>5.69</v>
      </c>
      <c r="F8" s="181">
        <v>26</v>
      </c>
      <c r="G8" s="181">
        <v>153</v>
      </c>
      <c r="H8" s="74">
        <v>200</v>
      </c>
      <c r="I8" s="183">
        <v>8.6</v>
      </c>
      <c r="J8" s="184">
        <v>7.59</v>
      </c>
      <c r="K8" s="185">
        <v>28.13</v>
      </c>
      <c r="L8" s="185">
        <v>215</v>
      </c>
      <c r="M8" s="93"/>
    </row>
    <row r="9" spans="1:13" x14ac:dyDescent="0.25">
      <c r="A9" s="37">
        <v>269</v>
      </c>
      <c r="B9" s="74" t="s">
        <v>63</v>
      </c>
      <c r="C9" s="74">
        <v>150</v>
      </c>
      <c r="D9" s="187">
        <v>1.08</v>
      </c>
      <c r="E9" s="188">
        <v>1.08</v>
      </c>
      <c r="F9" s="187">
        <v>11.67</v>
      </c>
      <c r="G9" s="187">
        <v>76.67</v>
      </c>
      <c r="H9" s="74">
        <v>180</v>
      </c>
      <c r="I9" s="189">
        <v>1.3</v>
      </c>
      <c r="J9" s="190">
        <v>1.3</v>
      </c>
      <c r="K9" s="191">
        <v>14</v>
      </c>
      <c r="L9" s="191">
        <v>92</v>
      </c>
      <c r="M9" s="93"/>
    </row>
    <row r="10" spans="1:13" x14ac:dyDescent="0.25">
      <c r="A10" s="37"/>
      <c r="B10" s="74" t="s">
        <v>24</v>
      </c>
      <c r="C10" s="125">
        <v>30</v>
      </c>
      <c r="D10" s="74">
        <v>1.8</v>
      </c>
      <c r="E10" s="186">
        <v>0.6</v>
      </c>
      <c r="F10" s="74">
        <v>12</v>
      </c>
      <c r="G10" s="74">
        <v>64.2</v>
      </c>
      <c r="H10" s="74">
        <v>40</v>
      </c>
      <c r="I10" s="150">
        <v>2.4</v>
      </c>
      <c r="J10" s="192">
        <v>1</v>
      </c>
      <c r="K10" s="149">
        <v>17</v>
      </c>
      <c r="L10" s="149">
        <v>85.36</v>
      </c>
      <c r="M10" s="145"/>
    </row>
    <row r="11" spans="1:13" x14ac:dyDescent="0.25">
      <c r="A11" s="37"/>
      <c r="B11" s="206" t="s">
        <v>19</v>
      </c>
      <c r="C11" s="74"/>
      <c r="D11" s="93">
        <f>D8+D9+D10</f>
        <v>9.8800000000000008</v>
      </c>
      <c r="E11" s="126">
        <f>E8+E9+E10</f>
        <v>7.37</v>
      </c>
      <c r="F11" s="74">
        <f>F8+F9+F10</f>
        <v>49.67</v>
      </c>
      <c r="G11" s="74">
        <f>G8+G9+G10</f>
        <v>293.87</v>
      </c>
      <c r="H11" s="74"/>
      <c r="I11" s="145">
        <f>I8+I9+I10</f>
        <v>12.3</v>
      </c>
      <c r="J11" s="193">
        <f>J8+J9+J10</f>
        <v>9.89</v>
      </c>
      <c r="K11" s="125">
        <f>K8+K9+K10</f>
        <v>59.129999999999995</v>
      </c>
      <c r="L11" s="125">
        <f>L8+L9+L10</f>
        <v>392.36</v>
      </c>
      <c r="M11" s="145"/>
    </row>
    <row r="12" spans="1:13" x14ac:dyDescent="0.25">
      <c r="A12" s="37"/>
      <c r="B12" s="74" t="s">
        <v>11</v>
      </c>
      <c r="C12" s="74"/>
      <c r="D12" s="92"/>
      <c r="E12" s="159"/>
      <c r="F12" s="159"/>
      <c r="G12" s="194"/>
      <c r="H12" s="74"/>
      <c r="I12" s="74"/>
      <c r="J12" s="195"/>
      <c r="K12" s="74"/>
      <c r="L12" s="92"/>
      <c r="M12" s="93"/>
    </row>
    <row r="13" spans="1:13" x14ac:dyDescent="0.25">
      <c r="A13" s="37">
        <v>24</v>
      </c>
      <c r="B13" s="191" t="s">
        <v>58</v>
      </c>
      <c r="C13" s="159">
        <v>150</v>
      </c>
      <c r="D13" s="181">
        <v>5.0999999999999996</v>
      </c>
      <c r="E13" s="182">
        <v>8.6</v>
      </c>
      <c r="F13" s="181">
        <v>16</v>
      </c>
      <c r="G13" s="181">
        <v>211</v>
      </c>
      <c r="H13" s="159">
        <v>250</v>
      </c>
      <c r="I13" s="181">
        <v>6.2</v>
      </c>
      <c r="J13" s="196">
        <v>11.3</v>
      </c>
      <c r="K13" s="196">
        <v>18.95</v>
      </c>
      <c r="L13" s="196">
        <v>232</v>
      </c>
      <c r="M13" s="93"/>
    </row>
    <row r="14" spans="1:13" ht="18" customHeight="1" x14ac:dyDescent="0.25">
      <c r="A14" s="37"/>
      <c r="B14" s="191" t="s">
        <v>67</v>
      </c>
      <c r="C14" s="74" t="s">
        <v>96</v>
      </c>
      <c r="D14" s="181">
        <v>7.4</v>
      </c>
      <c r="E14" s="182">
        <v>10.199999999999999</v>
      </c>
      <c r="F14" s="181">
        <v>18</v>
      </c>
      <c r="G14" s="196">
        <v>142</v>
      </c>
      <c r="H14" s="74" t="s">
        <v>97</v>
      </c>
      <c r="I14" s="181">
        <v>10</v>
      </c>
      <c r="J14" s="196">
        <v>12</v>
      </c>
      <c r="K14" s="196">
        <v>23.5</v>
      </c>
      <c r="L14" s="196">
        <v>157</v>
      </c>
      <c r="M14" s="93"/>
    </row>
    <row r="15" spans="1:13" x14ac:dyDescent="0.25">
      <c r="A15" s="37">
        <v>63</v>
      </c>
      <c r="B15" s="74" t="s">
        <v>43</v>
      </c>
      <c r="C15" s="74">
        <v>100</v>
      </c>
      <c r="D15" s="197">
        <v>3.2</v>
      </c>
      <c r="E15" s="180">
        <v>2.6</v>
      </c>
      <c r="F15" s="197">
        <v>23</v>
      </c>
      <c r="G15" s="198" t="s">
        <v>94</v>
      </c>
      <c r="H15" s="197">
        <v>150</v>
      </c>
      <c r="I15" s="139">
        <v>5.3</v>
      </c>
      <c r="J15" s="95">
        <v>4.2</v>
      </c>
      <c r="K15" s="95">
        <v>28</v>
      </c>
      <c r="L15" s="200" t="s">
        <v>95</v>
      </c>
      <c r="M15" s="93"/>
    </row>
    <row r="16" spans="1:13" x14ac:dyDescent="0.25">
      <c r="A16" s="37">
        <v>276</v>
      </c>
      <c r="B16" s="74" t="s">
        <v>56</v>
      </c>
      <c r="C16" s="159">
        <v>150</v>
      </c>
      <c r="D16" s="181">
        <v>0.12</v>
      </c>
      <c r="E16" s="182">
        <v>0.12</v>
      </c>
      <c r="F16" s="181">
        <v>11.92</v>
      </c>
      <c r="G16" s="196">
        <v>45</v>
      </c>
      <c r="H16" s="74">
        <v>180</v>
      </c>
      <c r="I16" s="191">
        <v>0.16</v>
      </c>
      <c r="J16" s="189">
        <v>0.16</v>
      </c>
      <c r="K16" s="189">
        <v>15.893000000000001</v>
      </c>
      <c r="L16" s="189">
        <v>60</v>
      </c>
      <c r="M16" s="93"/>
    </row>
    <row r="17" spans="1:13" x14ac:dyDescent="0.25">
      <c r="A17" s="37"/>
      <c r="B17" s="74" t="s">
        <v>39</v>
      </c>
      <c r="C17" s="74">
        <v>40</v>
      </c>
      <c r="D17" s="125">
        <v>2.4</v>
      </c>
      <c r="E17" s="193">
        <v>1</v>
      </c>
      <c r="F17" s="125">
        <v>17</v>
      </c>
      <c r="G17" s="145">
        <v>85.36</v>
      </c>
      <c r="H17" s="74">
        <v>70</v>
      </c>
      <c r="I17" s="139">
        <v>4.2</v>
      </c>
      <c r="J17" s="95">
        <v>1.7</v>
      </c>
      <c r="K17" s="95">
        <v>29</v>
      </c>
      <c r="L17" s="200" t="s">
        <v>89</v>
      </c>
      <c r="M17" s="93"/>
    </row>
    <row r="18" spans="1:13" x14ac:dyDescent="0.25">
      <c r="A18" s="37"/>
      <c r="B18" s="206" t="s">
        <v>19</v>
      </c>
      <c r="C18" s="139"/>
      <c r="D18" s="139">
        <f>D13+D14+D15+D16+D17</f>
        <v>18.22</v>
      </c>
      <c r="E18" s="201">
        <f>E13+E14+E15+E16+E17</f>
        <v>22.52</v>
      </c>
      <c r="F18" s="139">
        <f>F13+F14+F15+F16+F17</f>
        <v>85.92</v>
      </c>
      <c r="G18" s="200">
        <f>G13+G14+G15+G16+G17</f>
        <v>636.36</v>
      </c>
      <c r="H18" s="74"/>
      <c r="I18" s="125">
        <f>SUM(I12:I17)</f>
        <v>25.86</v>
      </c>
      <c r="J18" s="145">
        <f>SUM(J12:J17)</f>
        <v>29.36</v>
      </c>
      <c r="K18" s="145">
        <f>SUM(K12:K17)</f>
        <v>115.343</v>
      </c>
      <c r="L18" s="202">
        <f>L13+L14+L15+L16+L17</f>
        <v>763</v>
      </c>
      <c r="M18" s="145"/>
    </row>
    <row r="19" spans="1:13" x14ac:dyDescent="0.25">
      <c r="A19" s="37"/>
      <c r="B19" s="74" t="s">
        <v>20</v>
      </c>
      <c r="C19" s="159"/>
      <c r="D19" s="159"/>
      <c r="E19" s="92"/>
      <c r="F19" s="159"/>
      <c r="G19" s="92"/>
      <c r="H19" s="159"/>
      <c r="I19" s="203"/>
      <c r="J19" s="204"/>
      <c r="K19" s="204"/>
      <c r="L19" s="125"/>
      <c r="M19" s="145"/>
    </row>
    <row r="20" spans="1:13" x14ac:dyDescent="0.25">
      <c r="A20" s="37">
        <v>153</v>
      </c>
      <c r="B20" s="126" t="s">
        <v>71</v>
      </c>
      <c r="C20" s="74">
        <v>150</v>
      </c>
      <c r="D20" s="181">
        <v>0.04</v>
      </c>
      <c r="E20" s="196">
        <v>0</v>
      </c>
      <c r="F20" s="196">
        <v>9.1</v>
      </c>
      <c r="G20" s="181">
        <v>35</v>
      </c>
      <c r="H20" s="74">
        <v>180</v>
      </c>
      <c r="I20" s="181">
        <v>0.04</v>
      </c>
      <c r="J20" s="196">
        <v>0</v>
      </c>
      <c r="K20" s="196">
        <v>12.13</v>
      </c>
      <c r="L20" s="181">
        <v>47</v>
      </c>
      <c r="M20" s="93"/>
    </row>
    <row r="21" spans="1:13" x14ac:dyDescent="0.25">
      <c r="A21" s="37">
        <v>280</v>
      </c>
      <c r="B21" s="74" t="s">
        <v>59</v>
      </c>
      <c r="C21" s="139">
        <v>50</v>
      </c>
      <c r="D21" s="95">
        <v>4.2</v>
      </c>
      <c r="E21" s="139">
        <v>4.8</v>
      </c>
      <c r="F21" s="139">
        <v>8</v>
      </c>
      <c r="G21" s="139">
        <v>87.9</v>
      </c>
      <c r="H21" s="139">
        <v>70</v>
      </c>
      <c r="I21" s="139">
        <f>D21/150*180</f>
        <v>5.04</v>
      </c>
      <c r="J21" s="95">
        <f>E21/150*180</f>
        <v>5.76</v>
      </c>
      <c r="K21" s="95">
        <f>F21/150*180</f>
        <v>9.6000000000000014</v>
      </c>
      <c r="L21" s="139">
        <v>168</v>
      </c>
      <c r="M21" s="93"/>
    </row>
    <row r="22" spans="1:13" x14ac:dyDescent="0.25">
      <c r="A22" s="37"/>
      <c r="B22" s="206" t="s">
        <v>19</v>
      </c>
      <c r="C22" s="74"/>
      <c r="D22" s="74">
        <f>SUM(D20:D21)</f>
        <v>4.24</v>
      </c>
      <c r="E22" s="74">
        <f>SUM(E20:E21)</f>
        <v>4.8</v>
      </c>
      <c r="F22" s="74">
        <f>SUM(F20:F21)</f>
        <v>17.100000000000001</v>
      </c>
      <c r="G22" s="74">
        <f>SUM(G20:G21)</f>
        <v>122.9</v>
      </c>
      <c r="H22" s="74"/>
      <c r="I22" s="145">
        <f>SUM(I20:I21)</f>
        <v>5.08</v>
      </c>
      <c r="J22" s="125">
        <f>SUM(J20:J21)</f>
        <v>5.76</v>
      </c>
      <c r="K22" s="125">
        <f>K20+K21</f>
        <v>21.730000000000004</v>
      </c>
      <c r="L22" s="125">
        <f>L20+L21</f>
        <v>215</v>
      </c>
      <c r="M22" s="145"/>
    </row>
    <row r="23" spans="1:13" x14ac:dyDescent="0.25">
      <c r="A23" s="37"/>
      <c r="B23" s="74" t="s">
        <v>21</v>
      </c>
      <c r="C23" s="74"/>
      <c r="D23" s="74">
        <f>D11+D18+D22</f>
        <v>32.340000000000003</v>
      </c>
      <c r="E23" s="74">
        <f>E11+E18+E22</f>
        <v>34.69</v>
      </c>
      <c r="F23" s="74">
        <f>F11+F18+F22</f>
        <v>152.69</v>
      </c>
      <c r="G23" s="205">
        <f>G11+G18+G22</f>
        <v>1053.1300000000001</v>
      </c>
      <c r="H23" s="74"/>
      <c r="I23" s="125">
        <f>I11+I18+I22</f>
        <v>43.239999999999995</v>
      </c>
      <c r="J23" s="125">
        <f>J11+J18+J22</f>
        <v>45.01</v>
      </c>
      <c r="K23" s="125">
        <f>K11+K18+K22</f>
        <v>196.20300000000003</v>
      </c>
      <c r="L23" s="125">
        <f>L11+L18+L22</f>
        <v>1370.3600000000001</v>
      </c>
      <c r="M23" s="145"/>
    </row>
    <row r="24" spans="1:13" x14ac:dyDescent="0.25"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</row>
  </sheetData>
  <mergeCells count="2">
    <mergeCell ref="D6:G6"/>
    <mergeCell ref="I6:L6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A14" workbookViewId="0">
      <selection activeCell="G25" sqref="G6:G25"/>
    </sheetView>
  </sheetViews>
  <sheetFormatPr defaultRowHeight="15" x14ac:dyDescent="0.25"/>
  <cols>
    <col min="1" max="1" width="25.85546875" customWidth="1"/>
    <col min="2" max="2" width="6.7109375" customWidth="1"/>
    <col min="3" max="3" width="4.85546875" customWidth="1"/>
    <col min="4" max="4" width="4.42578125" customWidth="1"/>
    <col min="5" max="5" width="4.5703125" customWidth="1"/>
    <col min="6" max="6" width="7.7109375" customWidth="1"/>
    <col min="7" max="7" width="7.5703125" customWidth="1"/>
    <col min="8" max="8" width="5.28515625" customWidth="1"/>
    <col min="9" max="9" width="4.28515625" customWidth="1"/>
    <col min="10" max="10" width="5" customWidth="1"/>
    <col min="11" max="11" width="6.7109375" customWidth="1"/>
    <col min="12" max="12" width="3.42578125" hidden="1" customWidth="1"/>
  </cols>
  <sheetData>
    <row r="2" spans="1:13" x14ac:dyDescent="0.25">
      <c r="A2" t="s">
        <v>110</v>
      </c>
      <c r="B2" s="10"/>
    </row>
    <row r="3" spans="1:13" x14ac:dyDescent="0.25">
      <c r="A3" t="s">
        <v>111</v>
      </c>
      <c r="B3" s="10"/>
    </row>
    <row r="4" spans="1:13" x14ac:dyDescent="0.25">
      <c r="A4" t="s">
        <v>112</v>
      </c>
      <c r="B4" s="10"/>
    </row>
    <row r="5" spans="1:13" ht="19.5" customHeight="1" x14ac:dyDescent="0.3">
      <c r="A5" s="86" t="s">
        <v>114</v>
      </c>
      <c r="B5" s="10"/>
      <c r="C5" s="43"/>
      <c r="D5" s="43"/>
      <c r="E5" s="43"/>
      <c r="F5" s="43"/>
      <c r="G5" s="43"/>
      <c r="H5" s="43"/>
      <c r="I5" s="43"/>
      <c r="J5" s="43"/>
      <c r="K5" s="43"/>
      <c r="L5" s="43"/>
      <c r="M5" s="48"/>
    </row>
    <row r="6" spans="1:13" ht="15.75" x14ac:dyDescent="0.25">
      <c r="A6" s="77" t="s">
        <v>0</v>
      </c>
      <c r="B6" s="60" t="s">
        <v>9</v>
      </c>
      <c r="C6" s="287" t="s">
        <v>17</v>
      </c>
      <c r="D6" s="287"/>
      <c r="E6" s="287"/>
      <c r="F6" s="287"/>
      <c r="G6" s="60" t="s">
        <v>10</v>
      </c>
      <c r="H6" s="287" t="s">
        <v>17</v>
      </c>
      <c r="I6" s="287"/>
      <c r="J6" s="287"/>
      <c r="K6" s="287"/>
      <c r="L6" s="83"/>
      <c r="M6" s="164"/>
    </row>
    <row r="7" spans="1:13" ht="19.5" customHeight="1" x14ac:dyDescent="0.25">
      <c r="A7" s="77" t="s">
        <v>2</v>
      </c>
      <c r="B7" s="60" t="s">
        <v>14</v>
      </c>
      <c r="C7" s="101" t="s">
        <v>3</v>
      </c>
      <c r="D7" s="101" t="s">
        <v>4</v>
      </c>
      <c r="E7" s="101" t="s">
        <v>5</v>
      </c>
      <c r="F7" s="83" t="s">
        <v>13</v>
      </c>
      <c r="G7" s="101" t="s">
        <v>14</v>
      </c>
      <c r="H7" s="101" t="s">
        <v>3</v>
      </c>
      <c r="I7" s="101" t="s">
        <v>4</v>
      </c>
      <c r="J7" s="101" t="s">
        <v>5</v>
      </c>
      <c r="K7" s="83" t="s">
        <v>13</v>
      </c>
      <c r="L7" s="62"/>
      <c r="M7" s="164"/>
    </row>
    <row r="8" spans="1:13" ht="15.75" x14ac:dyDescent="0.25">
      <c r="A8" s="77" t="s">
        <v>68</v>
      </c>
      <c r="B8" s="102" t="s">
        <v>98</v>
      </c>
      <c r="C8" s="152">
        <v>4.0999999999999996</v>
      </c>
      <c r="D8" s="153">
        <v>4.5999999999999996</v>
      </c>
      <c r="E8" s="153">
        <v>0.3</v>
      </c>
      <c r="F8" s="207">
        <v>63</v>
      </c>
      <c r="G8" s="208" t="s">
        <v>98</v>
      </c>
      <c r="H8" s="152">
        <v>4.0999999999999996</v>
      </c>
      <c r="I8" s="153">
        <v>4.5999999999999996</v>
      </c>
      <c r="J8" s="153">
        <v>0.3</v>
      </c>
      <c r="K8" s="153">
        <v>63</v>
      </c>
      <c r="L8" s="62"/>
      <c r="M8" s="164"/>
    </row>
    <row r="9" spans="1:13" ht="15.75" x14ac:dyDescent="0.25">
      <c r="A9" s="77" t="s">
        <v>70</v>
      </c>
      <c r="B9" s="60">
        <v>150</v>
      </c>
      <c r="C9" s="155">
        <v>1</v>
      </c>
      <c r="D9" s="155">
        <v>1.08</v>
      </c>
      <c r="E9" s="155">
        <v>10.83</v>
      </c>
      <c r="F9" s="155">
        <v>75</v>
      </c>
      <c r="G9" s="139">
        <v>180</v>
      </c>
      <c r="H9" s="155">
        <v>1.2</v>
      </c>
      <c r="I9" s="155">
        <v>1.3</v>
      </c>
      <c r="J9" s="155">
        <v>13</v>
      </c>
      <c r="K9" s="155">
        <v>90</v>
      </c>
      <c r="L9" s="62"/>
      <c r="M9" s="164"/>
    </row>
    <row r="10" spans="1:13" ht="15.75" x14ac:dyDescent="0.25">
      <c r="A10" s="77" t="s">
        <v>69</v>
      </c>
      <c r="B10" s="42">
        <v>40</v>
      </c>
      <c r="C10" s="153">
        <v>0.54</v>
      </c>
      <c r="D10" s="153">
        <v>2.12</v>
      </c>
      <c r="E10" s="153">
        <v>9.5</v>
      </c>
      <c r="F10" s="153">
        <v>35.1</v>
      </c>
      <c r="G10" s="74">
        <v>50</v>
      </c>
      <c r="H10" s="155">
        <v>0.72</v>
      </c>
      <c r="I10" s="155">
        <v>2.83</v>
      </c>
      <c r="J10" s="155">
        <v>4.63</v>
      </c>
      <c r="K10" s="155">
        <v>46.8</v>
      </c>
      <c r="L10" s="145"/>
      <c r="M10" s="164"/>
    </row>
    <row r="11" spans="1:13" ht="15.75" x14ac:dyDescent="0.25">
      <c r="A11" s="77" t="s">
        <v>24</v>
      </c>
      <c r="B11" s="124">
        <v>30</v>
      </c>
      <c r="C11" s="42">
        <v>1.8</v>
      </c>
      <c r="D11" s="56">
        <v>0.6</v>
      </c>
      <c r="E11" s="56">
        <v>12</v>
      </c>
      <c r="F11" s="56">
        <v>64.2</v>
      </c>
      <c r="G11" s="42">
        <v>40</v>
      </c>
      <c r="H11" s="160">
        <v>2.4</v>
      </c>
      <c r="I11" s="160">
        <v>1</v>
      </c>
      <c r="J11" s="160">
        <v>17</v>
      </c>
      <c r="K11" s="160">
        <v>85.36</v>
      </c>
      <c r="L11" s="150"/>
      <c r="M11" s="164"/>
    </row>
    <row r="12" spans="1:13" ht="19.5" customHeight="1" x14ac:dyDescent="0.25">
      <c r="A12" s="114" t="s">
        <v>19</v>
      </c>
      <c r="B12" s="60"/>
      <c r="C12" s="74">
        <f>SUM(C8:C11)</f>
        <v>7.4399999999999995</v>
      </c>
      <c r="D12" s="74">
        <f>SUM(D8:D11)</f>
        <v>8.4</v>
      </c>
      <c r="E12" s="74">
        <f>E8+E9+E10+E11</f>
        <v>32.630000000000003</v>
      </c>
      <c r="F12" s="211">
        <f>F8+F9+F10+F11</f>
        <v>237.3</v>
      </c>
      <c r="G12" s="74"/>
      <c r="H12" s="93">
        <f>H8+H9+H10+H11</f>
        <v>8.42</v>
      </c>
      <c r="I12" s="93">
        <f>I8+I9+I10+I11</f>
        <v>9.73</v>
      </c>
      <c r="J12" s="93">
        <f>J8+J9+J10+J11</f>
        <v>34.93</v>
      </c>
      <c r="K12" s="93">
        <f>K8+K9+K10+K11</f>
        <v>285.16000000000003</v>
      </c>
      <c r="L12" s="62"/>
      <c r="M12" s="164"/>
    </row>
    <row r="13" spans="1:13" ht="21.75" customHeight="1" x14ac:dyDescent="0.25">
      <c r="A13" s="115" t="s">
        <v>11</v>
      </c>
      <c r="B13" s="60"/>
      <c r="C13" s="74"/>
      <c r="D13" s="74"/>
      <c r="E13" s="74"/>
      <c r="F13" s="74"/>
      <c r="G13" s="74"/>
      <c r="H13" s="93"/>
      <c r="I13" s="74"/>
      <c r="J13" s="74"/>
      <c r="K13" s="74"/>
      <c r="L13" s="62"/>
      <c r="M13" s="164"/>
    </row>
    <row r="14" spans="1:13" ht="20.25" customHeight="1" x14ac:dyDescent="0.25">
      <c r="A14" s="118" t="s">
        <v>88</v>
      </c>
      <c r="B14" s="60">
        <v>150</v>
      </c>
      <c r="C14" s="74">
        <v>2.2999999999999998</v>
      </c>
      <c r="D14" s="74">
        <v>3.4</v>
      </c>
      <c r="E14" s="74">
        <v>18</v>
      </c>
      <c r="F14" s="74">
        <v>98.7</v>
      </c>
      <c r="G14" s="74">
        <v>250</v>
      </c>
      <c r="H14" s="74">
        <v>3.8</v>
      </c>
      <c r="I14" s="74">
        <v>5.6</v>
      </c>
      <c r="J14" s="74">
        <v>25</v>
      </c>
      <c r="K14" s="74">
        <v>197</v>
      </c>
      <c r="L14" s="62"/>
      <c r="M14" s="164"/>
    </row>
    <row r="15" spans="1:13" ht="15.75" x14ac:dyDescent="0.25">
      <c r="A15" s="77" t="s">
        <v>107</v>
      </c>
      <c r="B15" s="60">
        <v>100</v>
      </c>
      <c r="C15" s="74">
        <v>5.6</v>
      </c>
      <c r="D15" s="93">
        <v>4.0999999999999996</v>
      </c>
      <c r="E15" s="93">
        <v>31</v>
      </c>
      <c r="F15" s="93">
        <v>195</v>
      </c>
      <c r="G15" s="74">
        <v>150</v>
      </c>
      <c r="H15" s="74">
        <v>8</v>
      </c>
      <c r="I15" s="74">
        <v>7</v>
      </c>
      <c r="J15" s="74">
        <v>39</v>
      </c>
      <c r="K15" s="93">
        <v>332</v>
      </c>
      <c r="L15" s="62"/>
      <c r="M15" s="164"/>
    </row>
    <row r="16" spans="1:13" ht="15.75" x14ac:dyDescent="0.25">
      <c r="A16" s="77" t="s">
        <v>51</v>
      </c>
      <c r="B16" s="60">
        <v>50</v>
      </c>
      <c r="C16" s="181">
        <v>7.41</v>
      </c>
      <c r="D16" s="196">
        <v>9.56</v>
      </c>
      <c r="E16" s="196">
        <v>0.78</v>
      </c>
      <c r="F16" s="196">
        <v>130.28</v>
      </c>
      <c r="G16" s="93">
        <v>50</v>
      </c>
      <c r="H16" s="181">
        <v>7.41</v>
      </c>
      <c r="I16" s="181">
        <v>9.56</v>
      </c>
      <c r="J16" s="181">
        <v>0.78</v>
      </c>
      <c r="K16" s="181">
        <v>130.28</v>
      </c>
      <c r="L16" s="62"/>
      <c r="M16" s="164"/>
    </row>
    <row r="17" spans="1:14" ht="15.75" x14ac:dyDescent="0.25">
      <c r="A17" s="77" t="s">
        <v>38</v>
      </c>
      <c r="B17" s="60">
        <v>30</v>
      </c>
      <c r="C17" s="95">
        <v>0.4</v>
      </c>
      <c r="D17" s="95">
        <v>1.3</v>
      </c>
      <c r="E17" s="95">
        <v>2.1</v>
      </c>
      <c r="F17" s="95">
        <v>21.7</v>
      </c>
      <c r="G17" s="95">
        <v>50</v>
      </c>
      <c r="H17" s="149">
        <v>0</v>
      </c>
      <c r="I17" s="149">
        <f>D17/B17*50</f>
        <v>2.166666666666667</v>
      </c>
      <c r="J17" s="149">
        <f>E17/30*50</f>
        <v>3.5000000000000004</v>
      </c>
      <c r="K17" s="149">
        <v>38.700000000000003</v>
      </c>
      <c r="L17" s="62"/>
      <c r="M17" s="164"/>
    </row>
    <row r="18" spans="1:14" ht="15.75" x14ac:dyDescent="0.25">
      <c r="A18" s="77" t="s">
        <v>62</v>
      </c>
      <c r="B18" s="60">
        <v>150</v>
      </c>
      <c r="C18" s="93">
        <v>0.7</v>
      </c>
      <c r="D18" s="93">
        <v>0.1</v>
      </c>
      <c r="E18" s="93">
        <v>15.8</v>
      </c>
      <c r="F18" s="93">
        <v>64.5</v>
      </c>
      <c r="G18" s="74">
        <v>180</v>
      </c>
      <c r="H18" s="74">
        <v>0.84</v>
      </c>
      <c r="I18" s="74">
        <v>0.1</v>
      </c>
      <c r="J18" s="74">
        <v>20.5</v>
      </c>
      <c r="K18" s="93">
        <v>77.400000000000006</v>
      </c>
      <c r="L18" s="62"/>
      <c r="M18" s="164"/>
    </row>
    <row r="19" spans="1:14" ht="15.75" x14ac:dyDescent="0.25">
      <c r="A19" s="77" t="s">
        <v>64</v>
      </c>
      <c r="B19" s="60">
        <v>40</v>
      </c>
      <c r="C19" s="125">
        <v>2.4</v>
      </c>
      <c r="D19" s="125">
        <v>1</v>
      </c>
      <c r="E19" s="125">
        <v>17</v>
      </c>
      <c r="F19" s="125">
        <v>85.36</v>
      </c>
      <c r="G19" s="74">
        <v>70</v>
      </c>
      <c r="H19" s="74">
        <v>4.2</v>
      </c>
      <c r="I19" s="74">
        <v>1.7</v>
      </c>
      <c r="J19" s="74">
        <v>29</v>
      </c>
      <c r="K19" s="202" t="s">
        <v>89</v>
      </c>
      <c r="L19" s="145"/>
      <c r="M19" s="164"/>
    </row>
    <row r="20" spans="1:14" ht="15.75" x14ac:dyDescent="0.25">
      <c r="A20" s="114" t="s">
        <v>19</v>
      </c>
      <c r="B20" s="60"/>
      <c r="C20" s="74">
        <f>C14+C15+C16+C17+C18+C19</f>
        <v>18.809999999999999</v>
      </c>
      <c r="D20" s="74">
        <f>D14+D15+D16+D17+D18+D19</f>
        <v>19.460000000000004</v>
      </c>
      <c r="E20" s="74">
        <f>E14+E15+E16+E17+E18+E19</f>
        <v>84.68</v>
      </c>
      <c r="F20" s="74">
        <f>F14+F15+F16+F17+F18+F19</f>
        <v>595.54</v>
      </c>
      <c r="G20" s="74"/>
      <c r="H20" s="125">
        <f>SUM(H14:H19)</f>
        <v>24.25</v>
      </c>
      <c r="I20" s="125">
        <f>SUM(I14:I19)</f>
        <v>26.126666666666669</v>
      </c>
      <c r="J20" s="125">
        <f>SUM(J14:J19)</f>
        <v>117.78</v>
      </c>
      <c r="K20" s="125">
        <f>SUM(K14:K19)</f>
        <v>775.38</v>
      </c>
      <c r="L20" s="75"/>
      <c r="M20" s="164"/>
    </row>
    <row r="21" spans="1:14" ht="15.75" x14ac:dyDescent="0.25">
      <c r="A21" s="77" t="s">
        <v>20</v>
      </c>
      <c r="B21" s="60"/>
      <c r="C21" s="74"/>
      <c r="D21" s="74"/>
      <c r="E21" s="74"/>
      <c r="F21" s="74"/>
      <c r="G21" s="74"/>
      <c r="H21" s="74"/>
      <c r="I21" s="74"/>
      <c r="J21" s="74"/>
      <c r="K21" s="74"/>
      <c r="L21" s="62"/>
      <c r="M21" s="164"/>
    </row>
    <row r="22" spans="1:14" ht="15.75" x14ac:dyDescent="0.25">
      <c r="A22" s="77" t="s">
        <v>44</v>
      </c>
      <c r="B22" s="60">
        <v>50</v>
      </c>
      <c r="C22" s="74">
        <v>3.2</v>
      </c>
      <c r="D22" s="74">
        <v>4.8</v>
      </c>
      <c r="E22" s="74">
        <v>13</v>
      </c>
      <c r="F22" s="74">
        <v>89.3</v>
      </c>
      <c r="G22" s="74">
        <v>70</v>
      </c>
      <c r="H22" s="74">
        <v>4.8</v>
      </c>
      <c r="I22" s="74">
        <f>D22/150*180</f>
        <v>5.76</v>
      </c>
      <c r="J22" s="74">
        <f>E22/150*180</f>
        <v>15.600000000000001</v>
      </c>
      <c r="K22" s="74">
        <v>138</v>
      </c>
      <c r="L22" s="62"/>
      <c r="M22" s="164"/>
    </row>
    <row r="23" spans="1:14" ht="15.75" x14ac:dyDescent="0.25">
      <c r="A23" s="77" t="s">
        <v>48</v>
      </c>
      <c r="B23" s="60">
        <v>150</v>
      </c>
      <c r="C23" s="74">
        <v>2.1</v>
      </c>
      <c r="D23" s="74">
        <v>2.8</v>
      </c>
      <c r="E23" s="74">
        <v>22.5</v>
      </c>
      <c r="F23" s="74">
        <v>128</v>
      </c>
      <c r="G23" s="74">
        <v>180</v>
      </c>
      <c r="H23" s="74">
        <v>3.77</v>
      </c>
      <c r="I23" s="74">
        <v>3.3</v>
      </c>
      <c r="J23" s="74">
        <v>27</v>
      </c>
      <c r="K23" s="74">
        <v>154</v>
      </c>
      <c r="L23" s="145"/>
      <c r="M23" s="164"/>
    </row>
    <row r="24" spans="1:14" ht="15.75" x14ac:dyDescent="0.25">
      <c r="A24" s="114" t="s">
        <v>19</v>
      </c>
      <c r="B24" s="60"/>
      <c r="C24" s="93">
        <f>C22+C23</f>
        <v>5.3000000000000007</v>
      </c>
      <c r="D24" s="74">
        <f>D22+D23</f>
        <v>7.6</v>
      </c>
      <c r="E24" s="74">
        <f>E22+E23</f>
        <v>35.5</v>
      </c>
      <c r="F24" s="74">
        <f>F22+F23</f>
        <v>217.3</v>
      </c>
      <c r="G24" s="74"/>
      <c r="H24" s="125">
        <f>H22+H23</f>
        <v>8.57</v>
      </c>
      <c r="I24" s="125">
        <f>I22+I23</f>
        <v>9.0599999999999987</v>
      </c>
      <c r="J24" s="125">
        <f>J22+J23</f>
        <v>42.6</v>
      </c>
      <c r="K24" s="125">
        <f>K22+K23</f>
        <v>292</v>
      </c>
      <c r="L24" s="75"/>
      <c r="M24" s="164"/>
    </row>
    <row r="25" spans="1:14" ht="15.75" x14ac:dyDescent="0.25">
      <c r="A25" s="77" t="s">
        <v>21</v>
      </c>
      <c r="B25" s="60"/>
      <c r="C25" s="74">
        <f>C12+C20+C24</f>
        <v>31.55</v>
      </c>
      <c r="D25" s="74">
        <f>D12+D20+D24</f>
        <v>35.460000000000008</v>
      </c>
      <c r="E25" s="74">
        <f>E12+E20+E24</f>
        <v>152.81</v>
      </c>
      <c r="F25" s="211">
        <f>F12+F20+F24</f>
        <v>1050.1399999999999</v>
      </c>
      <c r="G25" s="186"/>
      <c r="H25" s="74">
        <f>H12+H20+H24</f>
        <v>41.24</v>
      </c>
      <c r="I25" s="186">
        <f>I12+I20+I24</f>
        <v>44.916666666666671</v>
      </c>
      <c r="J25" s="74">
        <f>J12+J20+J24</f>
        <v>195.31</v>
      </c>
      <c r="K25" s="74">
        <f>K12+K20+K24</f>
        <v>1352.54</v>
      </c>
      <c r="L25" s="62"/>
      <c r="M25" s="164"/>
      <c r="N25" s="11"/>
    </row>
    <row r="26" spans="1:14" ht="18.75" x14ac:dyDescent="0.3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</row>
    <row r="27" spans="1:14" ht="18.75" x14ac:dyDescent="0.3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</sheetData>
  <mergeCells count="2">
    <mergeCell ref="C6:F6"/>
    <mergeCell ref="H6:K6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A15" workbookViewId="0">
      <selection activeCell="L31" sqref="L31"/>
    </sheetView>
  </sheetViews>
  <sheetFormatPr defaultRowHeight="15" x14ac:dyDescent="0.25"/>
  <cols>
    <col min="1" max="1" width="1" customWidth="1"/>
    <col min="2" max="2" width="24.85546875" customWidth="1"/>
    <col min="3" max="3" width="7.5703125" customWidth="1"/>
    <col min="4" max="4" width="4.42578125" customWidth="1"/>
    <col min="5" max="5" width="4.7109375" customWidth="1"/>
    <col min="6" max="6" width="5" customWidth="1"/>
    <col min="7" max="7" width="6.7109375" customWidth="1"/>
    <col min="8" max="8" width="7.7109375" customWidth="1"/>
    <col min="9" max="9" width="5.42578125" customWidth="1"/>
    <col min="10" max="11" width="4.85546875" customWidth="1"/>
    <col min="12" max="12" width="7.140625" customWidth="1"/>
    <col min="13" max="13" width="3.42578125" hidden="1" customWidth="1"/>
  </cols>
  <sheetData>
    <row r="1" spans="1:14" x14ac:dyDescent="0.25">
      <c r="B1" t="s">
        <v>110</v>
      </c>
      <c r="C1" s="10"/>
    </row>
    <row r="2" spans="1:14" x14ac:dyDescent="0.25">
      <c r="B2" t="s">
        <v>111</v>
      </c>
      <c r="C2" s="10"/>
    </row>
    <row r="3" spans="1:14" x14ac:dyDescent="0.25">
      <c r="B3" t="s">
        <v>112</v>
      </c>
      <c r="C3" s="10"/>
    </row>
    <row r="4" spans="1:14" ht="2.25" customHeight="1" x14ac:dyDescent="0.25">
      <c r="B4" s="10"/>
      <c r="C4" s="10"/>
    </row>
    <row r="5" spans="1:14" ht="16.5" customHeight="1" x14ac:dyDescent="0.3">
      <c r="A5" s="8"/>
      <c r="B5" s="167" t="s">
        <v>32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48"/>
    </row>
    <row r="6" spans="1:14" ht="18.75" x14ac:dyDescent="0.3">
      <c r="A6" s="4"/>
      <c r="B6" s="80" t="s">
        <v>0</v>
      </c>
      <c r="C6" s="80" t="s">
        <v>9</v>
      </c>
      <c r="D6" s="288" t="s">
        <v>17</v>
      </c>
      <c r="E6" s="288"/>
      <c r="F6" s="288"/>
      <c r="G6" s="288"/>
      <c r="H6" s="80" t="s">
        <v>10</v>
      </c>
      <c r="I6" s="288" t="s">
        <v>17</v>
      </c>
      <c r="J6" s="288"/>
      <c r="K6" s="288"/>
      <c r="L6" s="288"/>
      <c r="M6" s="173"/>
      <c r="N6" s="48"/>
    </row>
    <row r="7" spans="1:14" ht="18.75" x14ac:dyDescent="0.3">
      <c r="A7" s="4"/>
      <c r="B7" s="80" t="s">
        <v>2</v>
      </c>
      <c r="C7" s="80" t="s">
        <v>14</v>
      </c>
      <c r="D7" s="166" t="s">
        <v>3</v>
      </c>
      <c r="E7" s="166" t="s">
        <v>4</v>
      </c>
      <c r="F7" s="166" t="s">
        <v>5</v>
      </c>
      <c r="G7" s="166" t="s">
        <v>13</v>
      </c>
      <c r="H7" s="80" t="s">
        <v>14</v>
      </c>
      <c r="I7" s="80" t="s">
        <v>3</v>
      </c>
      <c r="J7" s="80" t="s">
        <v>4</v>
      </c>
      <c r="K7" s="80" t="s">
        <v>5</v>
      </c>
      <c r="L7" s="80" t="s">
        <v>13</v>
      </c>
      <c r="M7" s="169"/>
      <c r="N7" s="48"/>
    </row>
    <row r="8" spans="1:14" ht="18.75" x14ac:dyDescent="0.3">
      <c r="A8" s="4"/>
      <c r="B8" s="80" t="s">
        <v>108</v>
      </c>
      <c r="C8" s="126">
        <v>120</v>
      </c>
      <c r="D8" s="181">
        <v>4.66</v>
      </c>
      <c r="E8" s="181">
        <v>3.6</v>
      </c>
      <c r="F8" s="181">
        <v>28</v>
      </c>
      <c r="G8" s="181">
        <v>144</v>
      </c>
      <c r="H8" s="74">
        <v>200</v>
      </c>
      <c r="I8" s="183">
        <v>5.2</v>
      </c>
      <c r="J8" s="185">
        <v>5.5</v>
      </c>
      <c r="K8" s="185">
        <v>35</v>
      </c>
      <c r="L8" s="185">
        <v>192</v>
      </c>
      <c r="M8" s="169"/>
      <c r="N8" s="48"/>
    </row>
    <row r="9" spans="1:14" ht="18.75" x14ac:dyDescent="0.3">
      <c r="A9" s="4"/>
      <c r="B9" s="80" t="s">
        <v>63</v>
      </c>
      <c r="C9" s="126">
        <v>150</v>
      </c>
      <c r="D9" s="191">
        <v>1.08</v>
      </c>
      <c r="E9" s="191">
        <v>1.08</v>
      </c>
      <c r="F9" s="191">
        <v>11.67</v>
      </c>
      <c r="G9" s="191">
        <v>76.67</v>
      </c>
      <c r="H9" s="139">
        <v>180</v>
      </c>
      <c r="I9" s="189">
        <v>1.3</v>
      </c>
      <c r="J9" s="191">
        <v>1.3</v>
      </c>
      <c r="K9" s="191">
        <v>14</v>
      </c>
      <c r="L9" s="191">
        <v>92</v>
      </c>
      <c r="M9" s="169"/>
      <c r="N9" s="48"/>
    </row>
    <row r="10" spans="1:14" ht="18.75" x14ac:dyDescent="0.3">
      <c r="A10" s="4"/>
      <c r="B10" s="80" t="s">
        <v>24</v>
      </c>
      <c r="C10" s="212">
        <v>30</v>
      </c>
      <c r="D10" s="139">
        <v>1.8</v>
      </c>
      <c r="E10" s="139">
        <v>0.6</v>
      </c>
      <c r="F10" s="139">
        <v>12</v>
      </c>
      <c r="G10" s="95">
        <v>64.2</v>
      </c>
      <c r="H10" s="74">
        <v>40</v>
      </c>
      <c r="I10" s="149">
        <v>2.4</v>
      </c>
      <c r="J10" s="150">
        <v>1</v>
      </c>
      <c r="K10" s="149">
        <v>17</v>
      </c>
      <c r="L10" s="149">
        <v>85.36</v>
      </c>
      <c r="M10" s="111"/>
      <c r="N10" s="48"/>
    </row>
    <row r="11" spans="1:14" ht="18.75" x14ac:dyDescent="0.3">
      <c r="A11" s="4"/>
      <c r="B11" s="171" t="s">
        <v>19</v>
      </c>
      <c r="C11" s="74"/>
      <c r="D11" s="74">
        <f>SUM(D8:D10)</f>
        <v>7.54</v>
      </c>
      <c r="E11" s="74">
        <f>SUM(E8:E10)</f>
        <v>5.2799999999999994</v>
      </c>
      <c r="F11" s="74">
        <f>SUM(F7:F10)</f>
        <v>51.67</v>
      </c>
      <c r="G11" s="74">
        <f>SUM(G8:G10)</f>
        <v>284.87</v>
      </c>
      <c r="H11" s="74"/>
      <c r="I11" s="125">
        <f>SUM(I8:I10)</f>
        <v>8.9</v>
      </c>
      <c r="J11" s="125">
        <f>SUM(J8:J10)</f>
        <v>7.8</v>
      </c>
      <c r="K11" s="125">
        <f>SUM(K8:K10)</f>
        <v>66</v>
      </c>
      <c r="L11" s="125">
        <f>SUM(L8:L10)</f>
        <v>369.36</v>
      </c>
      <c r="M11" s="111"/>
      <c r="N11" s="48"/>
    </row>
    <row r="12" spans="1:14" ht="18.75" x14ac:dyDescent="0.3">
      <c r="A12" s="4"/>
      <c r="B12" s="80" t="s">
        <v>11</v>
      </c>
      <c r="C12" s="74"/>
      <c r="D12" s="159"/>
      <c r="E12" s="159"/>
      <c r="F12" s="159"/>
      <c r="G12" s="194"/>
      <c r="H12" s="159"/>
      <c r="I12" s="159"/>
      <c r="J12" s="92"/>
      <c r="K12" s="92"/>
      <c r="L12" s="159"/>
      <c r="M12" s="169"/>
      <c r="N12" s="48"/>
    </row>
    <row r="13" spans="1:14" ht="18.75" x14ac:dyDescent="0.3">
      <c r="A13" s="4"/>
      <c r="B13" s="80" t="s">
        <v>109</v>
      </c>
      <c r="C13" s="74">
        <v>150</v>
      </c>
      <c r="D13" s="196">
        <v>4.3</v>
      </c>
      <c r="E13" s="196">
        <v>3.9</v>
      </c>
      <c r="F13" s="196">
        <v>22</v>
      </c>
      <c r="G13" s="196">
        <v>105.6</v>
      </c>
      <c r="H13" s="74">
        <v>250</v>
      </c>
      <c r="I13" s="196">
        <v>5.5</v>
      </c>
      <c r="J13" s="196">
        <v>4.2</v>
      </c>
      <c r="K13" s="196">
        <v>17</v>
      </c>
      <c r="L13" s="196">
        <v>170</v>
      </c>
      <c r="M13" s="169"/>
      <c r="N13" s="48"/>
    </row>
    <row r="14" spans="1:14" ht="18.75" x14ac:dyDescent="0.3">
      <c r="A14" s="4"/>
      <c r="B14" s="80" t="s">
        <v>61</v>
      </c>
      <c r="C14" s="74" t="s">
        <v>86</v>
      </c>
      <c r="D14" s="189">
        <v>12</v>
      </c>
      <c r="E14" s="189">
        <v>12</v>
      </c>
      <c r="F14" s="189">
        <v>19.8</v>
      </c>
      <c r="G14" s="189">
        <v>210</v>
      </c>
      <c r="H14" s="139" t="s">
        <v>87</v>
      </c>
      <c r="I14" s="213">
        <v>15</v>
      </c>
      <c r="J14" s="213">
        <v>15</v>
      </c>
      <c r="K14" s="213">
        <v>25</v>
      </c>
      <c r="L14" s="213">
        <v>317</v>
      </c>
      <c r="M14" s="169"/>
      <c r="N14" s="48"/>
    </row>
    <row r="15" spans="1:14" ht="18.75" x14ac:dyDescent="0.3">
      <c r="A15" s="4"/>
      <c r="B15" s="80" t="s">
        <v>28</v>
      </c>
      <c r="C15" s="74">
        <v>100</v>
      </c>
      <c r="D15" s="199">
        <v>0.2</v>
      </c>
      <c r="E15" s="199">
        <v>3.5</v>
      </c>
      <c r="F15" s="199">
        <v>9.3000000000000007</v>
      </c>
      <c r="G15" s="199">
        <v>130</v>
      </c>
      <c r="H15" s="74">
        <v>150</v>
      </c>
      <c r="I15" s="74">
        <v>0.5</v>
      </c>
      <c r="J15" s="93">
        <v>5.04</v>
      </c>
      <c r="K15" s="93">
        <v>14</v>
      </c>
      <c r="L15" s="93">
        <v>189</v>
      </c>
      <c r="M15" s="169"/>
      <c r="N15" s="48"/>
    </row>
    <row r="16" spans="1:14" ht="18.75" x14ac:dyDescent="0.3">
      <c r="A16" s="4"/>
      <c r="B16" s="80" t="s">
        <v>56</v>
      </c>
      <c r="C16" s="74">
        <v>150</v>
      </c>
      <c r="D16" s="196">
        <v>0.12</v>
      </c>
      <c r="E16" s="196">
        <v>0.12</v>
      </c>
      <c r="F16" s="196">
        <v>11.92</v>
      </c>
      <c r="G16" s="196">
        <v>45</v>
      </c>
      <c r="H16" s="74">
        <v>180</v>
      </c>
      <c r="I16" s="191">
        <v>0.16</v>
      </c>
      <c r="J16" s="189">
        <v>0.16</v>
      </c>
      <c r="K16" s="189">
        <v>15.893000000000001</v>
      </c>
      <c r="L16" s="189">
        <v>60</v>
      </c>
      <c r="M16" s="169"/>
      <c r="N16" s="48"/>
    </row>
    <row r="17" spans="1:14" ht="18.75" x14ac:dyDescent="0.3">
      <c r="A17" s="4"/>
      <c r="B17" s="80" t="s">
        <v>39</v>
      </c>
      <c r="C17" s="74">
        <v>40</v>
      </c>
      <c r="D17" s="150">
        <v>2.4</v>
      </c>
      <c r="E17" s="150">
        <v>1</v>
      </c>
      <c r="F17" s="150">
        <v>17</v>
      </c>
      <c r="G17" s="149">
        <v>85.36</v>
      </c>
      <c r="H17" s="74">
        <v>70</v>
      </c>
      <c r="I17" s="95">
        <v>4.2</v>
      </c>
      <c r="J17" s="95">
        <v>1.7</v>
      </c>
      <c r="K17" s="95">
        <v>29</v>
      </c>
      <c r="L17" s="200" t="s">
        <v>89</v>
      </c>
      <c r="M17" s="111"/>
      <c r="N17" s="48"/>
    </row>
    <row r="18" spans="1:14" ht="18.75" x14ac:dyDescent="0.3">
      <c r="A18" s="4"/>
      <c r="B18" s="171" t="s">
        <v>19</v>
      </c>
      <c r="C18" s="74"/>
      <c r="D18" s="93">
        <f>SUM(D13:D17)</f>
        <v>19.02</v>
      </c>
      <c r="E18" s="74">
        <f>SUM(E13:E17)</f>
        <v>20.52</v>
      </c>
      <c r="F18" s="93">
        <f>SUM(F13:F17)</f>
        <v>80.02</v>
      </c>
      <c r="G18" s="211">
        <f>SUM(G12:G17)</f>
        <v>575.96</v>
      </c>
      <c r="H18" s="74"/>
      <c r="I18" s="145">
        <f>SUM(I13:I17)</f>
        <v>25.36</v>
      </c>
      <c r="J18" s="145">
        <f>SUM(J13:J17)</f>
        <v>26.099999999999998</v>
      </c>
      <c r="K18" s="125">
        <f>SUM(K13:K17)</f>
        <v>100.893</v>
      </c>
      <c r="L18" s="145">
        <f>SUM(L13:L17)</f>
        <v>736</v>
      </c>
      <c r="M18" s="111"/>
      <c r="N18" s="48"/>
    </row>
    <row r="19" spans="1:14" ht="18.75" x14ac:dyDescent="0.3">
      <c r="A19" s="4"/>
      <c r="B19" s="80" t="s">
        <v>20</v>
      </c>
      <c r="C19" s="74"/>
      <c r="D19" s="74"/>
      <c r="E19" s="74"/>
      <c r="F19" s="74"/>
      <c r="G19" s="93"/>
      <c r="H19" s="74"/>
      <c r="I19" s="74"/>
      <c r="J19" s="74"/>
      <c r="K19" s="74"/>
      <c r="L19" s="74"/>
      <c r="M19" s="169"/>
      <c r="N19" s="48"/>
    </row>
    <row r="20" spans="1:14" ht="18.75" x14ac:dyDescent="0.3">
      <c r="A20" s="4"/>
      <c r="B20" s="80" t="s">
        <v>71</v>
      </c>
      <c r="C20" s="74">
        <v>150</v>
      </c>
      <c r="D20" s="196">
        <v>0.04</v>
      </c>
      <c r="E20" s="196">
        <v>0</v>
      </c>
      <c r="F20" s="183">
        <v>9.1</v>
      </c>
      <c r="G20" s="183">
        <v>35</v>
      </c>
      <c r="H20" s="74">
        <v>180</v>
      </c>
      <c r="I20" s="196">
        <v>0.04</v>
      </c>
      <c r="J20" s="196">
        <v>0</v>
      </c>
      <c r="K20" s="196">
        <v>12.13</v>
      </c>
      <c r="L20" s="183">
        <v>47</v>
      </c>
      <c r="M20" s="169"/>
      <c r="N20" s="48"/>
    </row>
    <row r="21" spans="1:14" ht="18.75" x14ac:dyDescent="0.3">
      <c r="A21" s="4"/>
      <c r="B21" s="80" t="s">
        <v>23</v>
      </c>
      <c r="C21" s="74">
        <v>5</v>
      </c>
      <c r="D21" s="139">
        <v>0.05</v>
      </c>
      <c r="E21" s="139">
        <v>4.0999999999999996</v>
      </c>
      <c r="F21" s="95">
        <v>0.05</v>
      </c>
      <c r="G21" s="95">
        <v>37.5</v>
      </c>
      <c r="H21" s="139">
        <v>5</v>
      </c>
      <c r="I21" s="95">
        <v>0.05</v>
      </c>
      <c r="J21" s="95">
        <v>4.0999999999999996</v>
      </c>
      <c r="K21" s="95">
        <v>0.05</v>
      </c>
      <c r="L21" s="95">
        <v>37.5</v>
      </c>
      <c r="M21" s="111"/>
      <c r="N21" s="48"/>
    </row>
    <row r="22" spans="1:14" ht="18.75" x14ac:dyDescent="0.3">
      <c r="A22" s="4"/>
      <c r="B22" s="80" t="s">
        <v>52</v>
      </c>
      <c r="C22" s="74">
        <v>7</v>
      </c>
      <c r="D22" s="74">
        <v>3.3</v>
      </c>
      <c r="E22" s="74">
        <v>4.2</v>
      </c>
      <c r="F22" s="74">
        <v>0</v>
      </c>
      <c r="G22" s="74">
        <v>53</v>
      </c>
      <c r="H22" s="93">
        <v>10</v>
      </c>
      <c r="I22" s="74">
        <v>4.8</v>
      </c>
      <c r="J22" s="74">
        <v>6.1</v>
      </c>
      <c r="K22" s="74">
        <v>0</v>
      </c>
      <c r="L22" s="74">
        <v>75.599999999999994</v>
      </c>
      <c r="M22" s="111"/>
      <c r="N22" s="48"/>
    </row>
    <row r="23" spans="1:14" ht="18.75" x14ac:dyDescent="0.3">
      <c r="A23" s="4"/>
      <c r="B23" s="80" t="s">
        <v>39</v>
      </c>
      <c r="C23" s="125">
        <v>30</v>
      </c>
      <c r="D23" s="74">
        <v>1.8</v>
      </c>
      <c r="E23" s="74">
        <v>0.6</v>
      </c>
      <c r="F23" s="74">
        <v>12</v>
      </c>
      <c r="G23" s="74">
        <v>64.2</v>
      </c>
      <c r="H23" s="74">
        <v>40</v>
      </c>
      <c r="I23" s="125">
        <v>2.4</v>
      </c>
      <c r="J23" s="125">
        <v>1</v>
      </c>
      <c r="K23" s="125">
        <v>17</v>
      </c>
      <c r="L23" s="125">
        <v>85.36</v>
      </c>
      <c r="M23" s="172"/>
      <c r="N23" s="48"/>
    </row>
    <row r="24" spans="1:14" ht="18.75" x14ac:dyDescent="0.3">
      <c r="A24" s="4"/>
      <c r="B24" s="171" t="s">
        <v>19</v>
      </c>
      <c r="C24" s="74"/>
      <c r="D24" s="74">
        <f>SUM(D20:D23)</f>
        <v>5.1899999999999995</v>
      </c>
      <c r="E24" s="93">
        <f>SUM(E20:E23)</f>
        <v>8.9</v>
      </c>
      <c r="F24" s="74">
        <f>SUM(F20:F23)</f>
        <v>21.15</v>
      </c>
      <c r="G24" s="74">
        <f>SUM(G20:G23)</f>
        <v>189.7</v>
      </c>
      <c r="H24" s="93"/>
      <c r="I24" s="93">
        <f>SUM(I20:I23)</f>
        <v>7.2899999999999991</v>
      </c>
      <c r="J24" s="74">
        <f>SUM(J19:J23)</f>
        <v>11.2</v>
      </c>
      <c r="K24" s="125">
        <f>SUM(K20:K23)</f>
        <v>29.18</v>
      </c>
      <c r="L24" s="125">
        <f>SUM(L20:L23)</f>
        <v>245.45999999999998</v>
      </c>
      <c r="M24" s="170"/>
      <c r="N24" s="48"/>
    </row>
    <row r="25" spans="1:14" ht="18.75" x14ac:dyDescent="0.3">
      <c r="A25" s="4"/>
      <c r="B25" s="80" t="s">
        <v>21</v>
      </c>
      <c r="C25" s="74"/>
      <c r="D25" s="74">
        <f>D11+D18+D24</f>
        <v>31.75</v>
      </c>
      <c r="E25" s="74">
        <f>E11+E18+E24</f>
        <v>34.699999999999996</v>
      </c>
      <c r="F25" s="74">
        <f>F11+F18+F24</f>
        <v>152.84</v>
      </c>
      <c r="G25" s="214">
        <f>G11+G18+G24</f>
        <v>1050.53</v>
      </c>
      <c r="H25" s="95"/>
      <c r="I25" s="74">
        <f>I11+I18+I24</f>
        <v>41.55</v>
      </c>
      <c r="J25" s="74">
        <f>J11+J18+J24</f>
        <v>45.099999999999994</v>
      </c>
      <c r="K25" s="125">
        <f>K11+K18+K24</f>
        <v>196.07300000000001</v>
      </c>
      <c r="L25" s="125">
        <f>L11+L18+L24</f>
        <v>1350.8200000000002</v>
      </c>
      <c r="M25" s="170"/>
      <c r="N25" s="48"/>
    </row>
    <row r="26" spans="1:14" ht="18.75" x14ac:dyDescent="0.3">
      <c r="B26" s="48"/>
      <c r="C26" s="48"/>
      <c r="D26" s="51"/>
      <c r="E26" s="51"/>
      <c r="F26" s="51"/>
      <c r="G26" s="51"/>
      <c r="H26" s="51"/>
      <c r="I26" s="51"/>
      <c r="J26" s="48"/>
      <c r="K26" s="48"/>
      <c r="L26" s="48"/>
      <c r="M26" s="48"/>
      <c r="N26" s="48"/>
    </row>
    <row r="27" spans="1:14" x14ac:dyDescent="0.25">
      <c r="D27" s="6"/>
      <c r="E27" s="6"/>
      <c r="F27" s="6"/>
      <c r="G27" s="6"/>
      <c r="H27" s="6"/>
      <c r="I27" s="6"/>
    </row>
    <row r="28" spans="1:14" x14ac:dyDescent="0.25">
      <c r="D28" s="3"/>
      <c r="E28" s="3"/>
      <c r="F28" s="3"/>
      <c r="G28" s="3"/>
      <c r="H28" s="3"/>
      <c r="I28" s="3"/>
    </row>
    <row r="29" spans="1:14" x14ac:dyDescent="0.25">
      <c r="D29" s="3"/>
      <c r="E29" s="3"/>
      <c r="F29" s="3"/>
      <c r="G29" s="3"/>
      <c r="H29" s="3"/>
      <c r="I29" s="3"/>
    </row>
  </sheetData>
  <mergeCells count="2">
    <mergeCell ref="D6:G6"/>
    <mergeCell ref="I6:L6"/>
  </mergeCells>
  <pageMargins left="0.7" right="0.7" top="0.75" bottom="0.75" header="0.3" footer="0.3"/>
  <pageSetup paperSize="9" scale="75" orientation="landscape" r:id="rId1"/>
  <colBreaks count="1" manualBreakCount="1">
    <brk id="15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13</vt:i4>
      </vt:variant>
    </vt:vector>
  </HeadingPairs>
  <TitlesOfParts>
    <vt:vector size="29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Средние показатели эн.ценности</vt:lpstr>
      <vt:lpstr>Лист1</vt:lpstr>
      <vt:lpstr>Лист2</vt:lpstr>
      <vt:lpstr>Лист3</vt:lpstr>
      <vt:lpstr>Лист4</vt:lpstr>
      <vt:lpstr>Лист5</vt:lpstr>
      <vt:lpstr>'1 день'!Область_печати</vt:lpstr>
      <vt:lpstr>'10 день'!Область_печати</vt:lpstr>
      <vt:lpstr>'2 день'!Область_печати</vt:lpstr>
      <vt:lpstr>'3 день'!Область_печати</vt:lpstr>
      <vt:lpstr>'4 день'!Область_печати</vt:lpstr>
      <vt:lpstr>'6 день'!Область_печати</vt:lpstr>
      <vt:lpstr>'7 день'!Область_печати</vt:lpstr>
      <vt:lpstr>'8 день'!Область_печати</vt:lpstr>
      <vt:lpstr>'9 день'!Область_печати</vt:lpstr>
      <vt:lpstr>Лист1!Область_печати</vt:lpstr>
      <vt:lpstr>Лист3!Область_печати</vt:lpstr>
      <vt:lpstr>Лист4!Область_печати</vt:lpstr>
      <vt:lpstr>Лист5!Область_печати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2017-03-15T11:14:10Z</dcterms:modified>
</cp:coreProperties>
</file>